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айс\"/>
    </mc:Choice>
  </mc:AlternateContent>
  <bookViews>
    <workbookView xWindow="0" yWindow="0" windowWidth="28740" windowHeight="12300"/>
  </bookViews>
  <sheets>
    <sheet name="медицинские услуги" sheetId="1" r:id="rId1"/>
    <sheet name="косметические услуги" sheetId="2" state="hidden" r:id="rId2"/>
    <sheet name="Лист3" sheetId="3" state="hidden" r:id="rId3"/>
    <sheet name="Лист4" sheetId="4" state="hidden" r:id="rId4"/>
    <sheet name="косметич. услуги" sheetId="5" r:id="rId5"/>
    <sheet name="стоматологические услуги" sheetId="6" r:id="rId6"/>
    <sheet name="услуги косметиков" sheetId="7" r:id="rId7"/>
    <sheet name="услуги проката" sheetId="8" r:id="rId8"/>
    <sheet name="прочие платные услуги" sheetId="9" r:id="rId9"/>
  </sheets>
  <calcPr calcId="162913"/>
</workbook>
</file>

<file path=xl/calcChain.xml><?xml version="1.0" encoding="utf-8"?>
<calcChain xmlns="http://schemas.openxmlformats.org/spreadsheetml/2006/main">
  <c r="X79" i="5" l="1"/>
  <c r="W79" i="5"/>
  <c r="U79" i="5"/>
  <c r="T79" i="5"/>
  <c r="X78" i="5"/>
  <c r="W78" i="5"/>
  <c r="U78" i="5"/>
  <c r="T78" i="5"/>
  <c r="X77" i="5"/>
  <c r="W77" i="5"/>
  <c r="U77" i="5"/>
  <c r="T77" i="5"/>
  <c r="X76" i="5"/>
  <c r="W76" i="5"/>
  <c r="U76" i="5"/>
  <c r="T76" i="5"/>
  <c r="X75" i="5"/>
  <c r="W75" i="5"/>
  <c r="U75" i="5"/>
  <c r="T75" i="5"/>
  <c r="AD71" i="5"/>
  <c r="X71" i="5"/>
  <c r="W71" i="5"/>
  <c r="U71" i="5"/>
  <c r="T71" i="5"/>
  <c r="AD70" i="5"/>
  <c r="X70" i="5"/>
  <c r="W70" i="5"/>
  <c r="U70" i="5"/>
  <c r="T70" i="5"/>
  <c r="AD69" i="5"/>
  <c r="X69" i="5"/>
  <c r="W69" i="5"/>
  <c r="U69" i="5"/>
  <c r="T69" i="5"/>
  <c r="AD68" i="5"/>
  <c r="X68" i="5"/>
  <c r="W68" i="5"/>
  <c r="U68" i="5"/>
  <c r="T68" i="5"/>
  <c r="AD67" i="5"/>
  <c r="X67" i="5"/>
  <c r="W67" i="5"/>
  <c r="U67" i="5"/>
  <c r="T67" i="5"/>
  <c r="AD65" i="5"/>
  <c r="AC65" i="5"/>
  <c r="U65" i="5"/>
  <c r="T65" i="5"/>
  <c r="AD63" i="5"/>
  <c r="AC63" i="5"/>
  <c r="U63" i="5"/>
  <c r="AD61" i="5"/>
  <c r="AC61" i="5"/>
  <c r="Y61" i="5"/>
  <c r="Z61" i="5" s="1"/>
  <c r="U61" i="5"/>
  <c r="T61" i="5"/>
  <c r="AD60" i="5"/>
  <c r="AC60" i="5"/>
  <c r="Y60" i="5"/>
  <c r="Z60" i="5" s="1"/>
  <c r="U60" i="5"/>
  <c r="T60" i="5"/>
  <c r="AD59" i="5"/>
  <c r="AC59" i="5"/>
  <c r="Y59" i="5"/>
  <c r="Z59" i="5" s="1"/>
  <c r="U59" i="5"/>
  <c r="T59" i="5"/>
  <c r="AD58" i="5"/>
  <c r="AC58" i="5"/>
  <c r="Y58" i="5"/>
  <c r="Z58" i="5" s="1"/>
  <c r="U58" i="5"/>
  <c r="T58" i="5"/>
  <c r="AD57" i="5"/>
  <c r="AC57" i="5"/>
  <c r="Y57" i="5"/>
  <c r="Z57" i="5" s="1"/>
  <c r="U57" i="5"/>
  <c r="T57" i="5"/>
  <c r="AD55" i="5"/>
  <c r="AC55" i="5"/>
  <c r="Y55" i="5"/>
  <c r="Z55" i="5" s="1"/>
  <c r="U55" i="5"/>
  <c r="T55" i="5"/>
  <c r="AD54" i="5"/>
  <c r="AC54" i="5"/>
  <c r="Y54" i="5"/>
  <c r="Z54" i="5" s="1"/>
  <c r="U54" i="5"/>
  <c r="T54" i="5"/>
  <c r="AD53" i="5"/>
  <c r="AC53" i="5"/>
  <c r="Y53" i="5"/>
  <c r="Z53" i="5" s="1"/>
  <c r="U53" i="5"/>
  <c r="T53" i="5"/>
  <c r="U51" i="5"/>
  <c r="AD50" i="5"/>
  <c r="AC50" i="5"/>
  <c r="Z50" i="5"/>
  <c r="Y50" i="5"/>
  <c r="U50" i="5"/>
  <c r="T50" i="5"/>
  <c r="AD49" i="5"/>
  <c r="AC49" i="5"/>
  <c r="Y49" i="5"/>
  <c r="Z49" i="5" s="1"/>
  <c r="U49" i="5"/>
  <c r="T49" i="5"/>
  <c r="AD48" i="5"/>
  <c r="AC48" i="5"/>
  <c r="Y48" i="5"/>
  <c r="Z48" i="5" s="1"/>
  <c r="U48" i="5"/>
  <c r="T48" i="5"/>
  <c r="AD46" i="5"/>
  <c r="AC46" i="5"/>
  <c r="Y46" i="5"/>
  <c r="Z46" i="5" s="1"/>
  <c r="T46" i="5"/>
  <c r="AD45" i="5"/>
  <c r="AC45" i="5"/>
  <c r="AD44" i="5"/>
  <c r="AC44" i="5"/>
  <c r="Y44" i="5"/>
  <c r="Z44" i="5" s="1"/>
  <c r="T44" i="5"/>
  <c r="AD42" i="5"/>
  <c r="AC42" i="5"/>
  <c r="Y42" i="5"/>
  <c r="Z42" i="5" s="1"/>
  <c r="U42" i="5"/>
  <c r="T42" i="5"/>
  <c r="AD39" i="5"/>
  <c r="AC39" i="5"/>
  <c r="Y39" i="5"/>
  <c r="U39" i="5"/>
  <c r="T39" i="5"/>
  <c r="AD38" i="5"/>
  <c r="AC38" i="5"/>
  <c r="Y38" i="5"/>
  <c r="Z38" i="5" s="1"/>
  <c r="U38" i="5"/>
  <c r="T38" i="5"/>
  <c r="AD37" i="5"/>
  <c r="AC37" i="5"/>
  <c r="Y37" i="5"/>
  <c r="U37" i="5"/>
  <c r="T37" i="5"/>
  <c r="AD36" i="5"/>
  <c r="AC36" i="5"/>
  <c r="Y36" i="5"/>
  <c r="T36" i="5"/>
  <c r="AD35" i="5"/>
  <c r="AC35" i="5"/>
  <c r="Y35" i="5"/>
  <c r="T35" i="5"/>
  <c r="AD34" i="5"/>
  <c r="AC34" i="5"/>
  <c r="Z34" i="5"/>
  <c r="Y34" i="5"/>
  <c r="T34" i="5"/>
  <c r="AD32" i="5"/>
  <c r="AC32" i="5"/>
  <c r="Y32" i="5"/>
  <c r="U32" i="5"/>
  <c r="T32" i="5"/>
  <c r="AD31" i="5"/>
  <c r="AC31" i="5"/>
  <c r="Y31" i="5"/>
  <c r="U31" i="5"/>
  <c r="T31" i="5"/>
  <c r="AD30" i="5"/>
  <c r="AC30" i="5"/>
  <c r="Y30" i="5"/>
  <c r="U30" i="5"/>
  <c r="T30" i="5"/>
  <c r="AD29" i="5"/>
  <c r="AC29" i="5"/>
  <c r="Y29" i="5"/>
  <c r="Z29" i="5" s="1"/>
  <c r="U29" i="5"/>
  <c r="T29" i="5"/>
  <c r="AD28" i="5"/>
  <c r="AC28" i="5"/>
  <c r="Y28" i="5"/>
  <c r="U28" i="5"/>
  <c r="T28" i="5"/>
  <c r="AD27" i="5"/>
  <c r="AC27" i="5"/>
  <c r="Y27" i="5"/>
  <c r="U27" i="5"/>
  <c r="T27" i="5"/>
  <c r="AD26" i="5"/>
  <c r="AC26" i="5"/>
  <c r="Y26" i="5"/>
  <c r="T26" i="5"/>
  <c r="AD25" i="5"/>
  <c r="AC25" i="5"/>
  <c r="Y25" i="5"/>
  <c r="T25" i="5"/>
  <c r="AD22" i="5"/>
  <c r="AC22" i="5"/>
  <c r="Y22" i="5"/>
  <c r="Z22" i="5" s="1"/>
  <c r="U22" i="5"/>
  <c r="T22" i="5"/>
  <c r="AD21" i="5"/>
  <c r="AC21" i="5"/>
  <c r="Y21" i="5"/>
  <c r="Z21" i="5" s="1"/>
  <c r="U21" i="5"/>
  <c r="T21" i="5"/>
  <c r="AD20" i="5"/>
  <c r="AC20" i="5"/>
  <c r="Y20" i="5"/>
  <c r="Z20" i="5" s="1"/>
  <c r="U20" i="5"/>
  <c r="T20" i="5"/>
  <c r="AD19" i="5"/>
  <c r="AC19" i="5"/>
  <c r="Y19" i="5"/>
  <c r="Z19" i="5" s="1"/>
  <c r="U19" i="5"/>
  <c r="T19" i="5"/>
  <c r="AD18" i="5"/>
  <c r="AC18" i="5"/>
  <c r="Y18" i="5"/>
  <c r="Z18" i="5" s="1"/>
  <c r="U18" i="5"/>
  <c r="T18" i="5"/>
  <c r="AD17" i="5"/>
  <c r="AC17" i="5"/>
  <c r="Y17" i="5"/>
  <c r="Z17" i="5" s="1"/>
  <c r="U17" i="5"/>
  <c r="T17" i="5"/>
  <c r="AD16" i="5"/>
  <c r="AC16" i="5"/>
  <c r="Y16" i="5"/>
  <c r="Z16" i="5" s="1"/>
  <c r="U16" i="5"/>
  <c r="T16" i="5"/>
  <c r="AD15" i="5"/>
  <c r="AC15" i="5"/>
  <c r="Y15" i="5"/>
  <c r="U15" i="5"/>
  <c r="T15" i="5"/>
  <c r="AD14" i="5"/>
  <c r="AC14" i="5"/>
  <c r="Y14" i="5"/>
  <c r="Z14" i="5" s="1"/>
  <c r="U14" i="5"/>
  <c r="T14" i="5"/>
  <c r="AD13" i="5"/>
  <c r="AC13" i="5"/>
  <c r="Y13" i="5"/>
  <c r="Z13" i="5" s="1"/>
  <c r="U13" i="5"/>
  <c r="T13" i="5"/>
  <c r="AD12" i="5"/>
  <c r="AC12" i="5"/>
  <c r="U12" i="5"/>
  <c r="AD11" i="5"/>
  <c r="AC11" i="5"/>
  <c r="Y11" i="5"/>
  <c r="Z11" i="5" s="1"/>
  <c r="U11" i="5"/>
  <c r="T11" i="5"/>
  <c r="AD10" i="5"/>
  <c r="AC10" i="5"/>
  <c r="Y10" i="5"/>
  <c r="Z10" i="5" s="1"/>
  <c r="U10" i="5"/>
  <c r="T10" i="5"/>
  <c r="AD9" i="5"/>
  <c r="AC9" i="5"/>
  <c r="U9" i="5"/>
  <c r="AD8" i="5"/>
  <c r="AC8" i="5"/>
  <c r="U8" i="5"/>
  <c r="AD7" i="5"/>
  <c r="AC7" i="5"/>
  <c r="U7" i="5"/>
  <c r="Z330" i="1"/>
  <c r="Y330" i="1"/>
  <c r="X330" i="1"/>
  <c r="V330" i="1"/>
  <c r="U330" i="1"/>
  <c r="S330" i="1"/>
  <c r="P330" i="1"/>
  <c r="M330" i="1"/>
  <c r="L330" i="1"/>
  <c r="Z327" i="1"/>
  <c r="Y327" i="1"/>
  <c r="X327" i="1"/>
  <c r="V327" i="1"/>
  <c r="U327" i="1"/>
  <c r="S327" i="1"/>
  <c r="P327" i="1"/>
  <c r="M327" i="1"/>
  <c r="L327" i="1"/>
  <c r="Z325" i="1"/>
  <c r="Y325" i="1"/>
  <c r="X325" i="1"/>
  <c r="V325" i="1"/>
  <c r="U325" i="1"/>
  <c r="S325" i="1"/>
  <c r="P325" i="1"/>
  <c r="M325" i="1"/>
  <c r="L325" i="1"/>
  <c r="Z323" i="1"/>
  <c r="Y323" i="1"/>
  <c r="X323" i="1"/>
  <c r="V323" i="1"/>
  <c r="P323" i="1"/>
  <c r="Z322" i="1"/>
  <c r="Y322" i="1"/>
  <c r="X322" i="1"/>
  <c r="V322" i="1"/>
  <c r="U322" i="1"/>
  <c r="S322" i="1"/>
  <c r="P322" i="1"/>
  <c r="M322" i="1"/>
  <c r="L322" i="1"/>
  <c r="Z321" i="1"/>
  <c r="Y321" i="1"/>
  <c r="X321" i="1"/>
  <c r="V321" i="1"/>
  <c r="P321" i="1"/>
  <c r="X320" i="1"/>
  <c r="V320" i="1"/>
  <c r="P320" i="1"/>
  <c r="Z319" i="1"/>
  <c r="Y319" i="1"/>
  <c r="X319" i="1"/>
  <c r="V319" i="1"/>
  <c r="U319" i="1"/>
  <c r="S319" i="1"/>
  <c r="P319" i="1"/>
  <c r="M319" i="1"/>
  <c r="L319" i="1"/>
  <c r="Z318" i="1"/>
  <c r="Y318" i="1"/>
  <c r="X318" i="1"/>
  <c r="V318" i="1"/>
  <c r="U318" i="1"/>
  <c r="S318" i="1"/>
  <c r="P318" i="1"/>
  <c r="M318" i="1"/>
  <c r="L318" i="1"/>
  <c r="Z317" i="1"/>
  <c r="Y317" i="1"/>
  <c r="X317" i="1"/>
  <c r="V317" i="1"/>
  <c r="U317" i="1"/>
  <c r="S317" i="1"/>
  <c r="P317" i="1"/>
  <c r="M317" i="1"/>
  <c r="L317" i="1"/>
  <c r="Z316" i="1"/>
  <c r="Y316" i="1"/>
  <c r="X316" i="1"/>
  <c r="V316" i="1"/>
  <c r="U316" i="1"/>
  <c r="S316" i="1"/>
  <c r="P316" i="1"/>
  <c r="M316" i="1"/>
  <c r="L316" i="1"/>
  <c r="Z315" i="1"/>
  <c r="Y315" i="1"/>
  <c r="X315" i="1"/>
  <c r="V315" i="1"/>
  <c r="U315" i="1"/>
  <c r="S315" i="1"/>
  <c r="P315" i="1"/>
  <c r="M315" i="1"/>
  <c r="L315" i="1"/>
  <c r="Z314" i="1"/>
  <c r="Y314" i="1"/>
  <c r="X314" i="1"/>
  <c r="V314" i="1"/>
  <c r="U314" i="1"/>
  <c r="S314" i="1"/>
  <c r="P314" i="1"/>
  <c r="M314" i="1"/>
  <c r="L314" i="1"/>
  <c r="Z312" i="1"/>
  <c r="Y312" i="1"/>
  <c r="X312" i="1"/>
  <c r="V312" i="1"/>
  <c r="U312" i="1"/>
  <c r="S312" i="1"/>
  <c r="P312" i="1"/>
  <c r="M312" i="1"/>
  <c r="L312" i="1"/>
  <c r="Z311" i="1"/>
  <c r="Y311" i="1"/>
  <c r="X311" i="1"/>
  <c r="V311" i="1"/>
  <c r="U311" i="1"/>
  <c r="S311" i="1"/>
  <c r="P311" i="1"/>
  <c r="M311" i="1"/>
  <c r="L311" i="1"/>
  <c r="Z310" i="1"/>
  <c r="Y310" i="1"/>
  <c r="X310" i="1"/>
  <c r="V310" i="1"/>
  <c r="U310" i="1"/>
  <c r="S310" i="1"/>
  <c r="P310" i="1"/>
  <c r="M310" i="1"/>
  <c r="L310" i="1"/>
  <c r="Z309" i="1"/>
  <c r="Y309" i="1"/>
  <c r="X309" i="1"/>
  <c r="V309" i="1"/>
  <c r="U309" i="1"/>
  <c r="S309" i="1"/>
  <c r="P309" i="1"/>
  <c r="M309" i="1"/>
  <c r="L309" i="1"/>
  <c r="Z307" i="1"/>
  <c r="Y307" i="1"/>
  <c r="X307" i="1"/>
  <c r="V307" i="1"/>
  <c r="U307" i="1"/>
  <c r="S307" i="1"/>
  <c r="P307" i="1"/>
  <c r="M307" i="1"/>
  <c r="L307" i="1"/>
  <c r="Z306" i="1"/>
  <c r="Y306" i="1"/>
  <c r="X306" i="1"/>
  <c r="V306" i="1"/>
  <c r="U306" i="1"/>
  <c r="S306" i="1"/>
  <c r="P306" i="1"/>
  <c r="M306" i="1"/>
  <c r="L306" i="1"/>
  <c r="Z305" i="1"/>
  <c r="Y305" i="1"/>
  <c r="X305" i="1"/>
  <c r="V305" i="1"/>
  <c r="U305" i="1"/>
  <c r="S305" i="1"/>
  <c r="P305" i="1"/>
  <c r="M305" i="1"/>
  <c r="L305" i="1"/>
  <c r="Z304" i="1"/>
  <c r="Y304" i="1"/>
  <c r="X304" i="1"/>
  <c r="V304" i="1"/>
  <c r="U304" i="1"/>
  <c r="S304" i="1"/>
  <c r="P304" i="1"/>
  <c r="M304" i="1"/>
  <c r="L304" i="1"/>
  <c r="Z303" i="1"/>
  <c r="Y303" i="1"/>
  <c r="X303" i="1"/>
  <c r="V303" i="1"/>
  <c r="U303" i="1"/>
  <c r="S303" i="1"/>
  <c r="P303" i="1"/>
  <c r="M303" i="1"/>
  <c r="L303" i="1"/>
  <c r="Z302" i="1"/>
  <c r="Y302" i="1"/>
  <c r="X302" i="1"/>
  <c r="V302" i="1"/>
  <c r="U302" i="1"/>
  <c r="S302" i="1"/>
  <c r="P302" i="1"/>
  <c r="M302" i="1"/>
  <c r="L302" i="1"/>
  <c r="Z301" i="1"/>
  <c r="Y301" i="1"/>
  <c r="X301" i="1"/>
  <c r="V301" i="1"/>
  <c r="U301" i="1"/>
  <c r="S301" i="1"/>
  <c r="P301" i="1"/>
  <c r="M301" i="1"/>
  <c r="L301" i="1"/>
  <c r="Z300" i="1"/>
  <c r="Y300" i="1"/>
  <c r="X300" i="1"/>
  <c r="V300" i="1"/>
  <c r="U300" i="1"/>
  <c r="S300" i="1"/>
  <c r="P300" i="1"/>
  <c r="M300" i="1"/>
  <c r="L300" i="1"/>
  <c r="Z299" i="1"/>
  <c r="Y299" i="1"/>
  <c r="X299" i="1"/>
  <c r="V299" i="1"/>
  <c r="U299" i="1"/>
  <c r="S299" i="1"/>
  <c r="P299" i="1"/>
  <c r="M299" i="1"/>
  <c r="L299" i="1"/>
  <c r="Z298" i="1"/>
  <c r="Y298" i="1"/>
  <c r="X298" i="1"/>
  <c r="V298" i="1"/>
  <c r="U298" i="1"/>
  <c r="S298" i="1"/>
  <c r="P298" i="1"/>
  <c r="M298" i="1"/>
  <c r="L298" i="1"/>
  <c r="Z292" i="1"/>
  <c r="Y292" i="1"/>
  <c r="X292" i="1"/>
  <c r="V292" i="1"/>
  <c r="U292" i="1"/>
  <c r="S292" i="1"/>
  <c r="Q292" i="1"/>
  <c r="P292" i="1"/>
  <c r="M292" i="1"/>
  <c r="L292" i="1"/>
  <c r="Z291" i="1"/>
  <c r="Y291" i="1"/>
  <c r="X291" i="1"/>
  <c r="V291" i="1"/>
  <c r="U291" i="1"/>
  <c r="S291" i="1"/>
  <c r="Q291" i="1"/>
  <c r="P291" i="1"/>
  <c r="M291" i="1"/>
  <c r="L291" i="1"/>
  <c r="Z290" i="1"/>
  <c r="Y290" i="1"/>
  <c r="X290" i="1"/>
  <c r="V290" i="1"/>
  <c r="U290" i="1"/>
  <c r="S290" i="1"/>
  <c r="Q290" i="1"/>
  <c r="P290" i="1"/>
  <c r="M290" i="1"/>
  <c r="L290" i="1"/>
  <c r="Z289" i="1"/>
  <c r="Y289" i="1"/>
  <c r="X289" i="1"/>
  <c r="V289" i="1"/>
  <c r="U289" i="1"/>
  <c r="S289" i="1"/>
  <c r="Q289" i="1"/>
  <c r="P289" i="1"/>
  <c r="M289" i="1"/>
  <c r="L289" i="1"/>
  <c r="X288" i="1"/>
  <c r="P288" i="1"/>
  <c r="Z287" i="1"/>
  <c r="Y287" i="1"/>
  <c r="X287" i="1"/>
  <c r="V287" i="1"/>
  <c r="U287" i="1"/>
  <c r="S287" i="1"/>
  <c r="Q287" i="1"/>
  <c r="P287" i="1"/>
  <c r="M287" i="1"/>
  <c r="L287" i="1"/>
  <c r="Z286" i="1"/>
  <c r="Y286" i="1"/>
  <c r="X286" i="1"/>
  <c r="V286" i="1"/>
  <c r="U286" i="1"/>
  <c r="S286" i="1"/>
  <c r="Q286" i="1"/>
  <c r="P286" i="1"/>
  <c r="M286" i="1"/>
  <c r="L286" i="1"/>
  <c r="Z282" i="1"/>
  <c r="Y282" i="1"/>
  <c r="X282" i="1"/>
  <c r="V282" i="1"/>
  <c r="U282" i="1"/>
  <c r="S282" i="1"/>
  <c r="Q282" i="1"/>
  <c r="P282" i="1"/>
  <c r="M282" i="1"/>
  <c r="L282" i="1"/>
  <c r="X281" i="1"/>
  <c r="V281" i="1"/>
  <c r="U281" i="1"/>
  <c r="S281" i="1"/>
  <c r="Q281" i="1"/>
  <c r="P281" i="1"/>
  <c r="M281" i="1"/>
  <c r="L281" i="1"/>
  <c r="X280" i="1"/>
  <c r="V280" i="1"/>
  <c r="U280" i="1"/>
  <c r="S280" i="1"/>
  <c r="Q280" i="1"/>
  <c r="P280" i="1"/>
  <c r="M280" i="1"/>
  <c r="L280" i="1"/>
  <c r="Z279" i="1"/>
  <c r="Y279" i="1"/>
  <c r="X279" i="1"/>
  <c r="V279" i="1"/>
  <c r="U279" i="1"/>
  <c r="S279" i="1"/>
  <c r="Q279" i="1"/>
  <c r="P279" i="1"/>
  <c r="M279" i="1"/>
  <c r="L279" i="1"/>
  <c r="Z278" i="1"/>
  <c r="Y278" i="1"/>
  <c r="X278" i="1"/>
  <c r="V278" i="1"/>
  <c r="U278" i="1"/>
  <c r="S278" i="1"/>
  <c r="Q278" i="1"/>
  <c r="P278" i="1"/>
  <c r="M278" i="1"/>
  <c r="L278" i="1"/>
  <c r="Z277" i="1"/>
  <c r="Y277" i="1"/>
  <c r="X277" i="1"/>
  <c r="V277" i="1"/>
  <c r="U277" i="1"/>
  <c r="S277" i="1"/>
  <c r="Q277" i="1"/>
  <c r="P277" i="1"/>
  <c r="M277" i="1"/>
  <c r="L277" i="1"/>
  <c r="Z276" i="1"/>
  <c r="Y276" i="1"/>
  <c r="X276" i="1"/>
  <c r="V276" i="1"/>
  <c r="U276" i="1"/>
  <c r="S276" i="1"/>
  <c r="Q276" i="1"/>
  <c r="P276" i="1"/>
  <c r="M276" i="1"/>
  <c r="L276" i="1"/>
  <c r="Z275" i="1"/>
  <c r="Y275" i="1"/>
  <c r="X275" i="1"/>
  <c r="V275" i="1"/>
  <c r="U275" i="1"/>
  <c r="S275" i="1"/>
  <c r="Q275" i="1"/>
  <c r="P275" i="1"/>
  <c r="M275" i="1"/>
  <c r="L275" i="1"/>
  <c r="Z274" i="1"/>
  <c r="Y274" i="1"/>
  <c r="X274" i="1"/>
  <c r="V274" i="1"/>
  <c r="U274" i="1"/>
  <c r="S274" i="1"/>
  <c r="Q274" i="1"/>
  <c r="P274" i="1"/>
  <c r="M274" i="1"/>
  <c r="L274" i="1"/>
  <c r="Z272" i="1"/>
  <c r="Y272" i="1"/>
  <c r="X272" i="1"/>
  <c r="V272" i="1"/>
  <c r="U272" i="1"/>
  <c r="S272" i="1"/>
  <c r="Q272" i="1"/>
  <c r="P272" i="1"/>
  <c r="M272" i="1"/>
  <c r="L272" i="1"/>
  <c r="Z271" i="1"/>
  <c r="Y271" i="1"/>
  <c r="X271" i="1"/>
  <c r="V271" i="1"/>
  <c r="U271" i="1"/>
  <c r="S271" i="1"/>
  <c r="Q271" i="1"/>
  <c r="P271" i="1"/>
  <c r="M271" i="1"/>
  <c r="L271" i="1"/>
  <c r="Z270" i="1"/>
  <c r="Y270" i="1"/>
  <c r="X270" i="1"/>
  <c r="V270" i="1"/>
  <c r="U270" i="1"/>
  <c r="S270" i="1"/>
  <c r="Q270" i="1"/>
  <c r="P270" i="1"/>
  <c r="M270" i="1"/>
  <c r="L270" i="1"/>
  <c r="Z269" i="1"/>
  <c r="Y269" i="1"/>
  <c r="X269" i="1"/>
  <c r="V269" i="1"/>
  <c r="U269" i="1"/>
  <c r="S269" i="1"/>
  <c r="Q269" i="1"/>
  <c r="P269" i="1"/>
  <c r="M269" i="1"/>
  <c r="L269" i="1"/>
  <c r="Z268" i="1"/>
  <c r="Y268" i="1"/>
  <c r="X268" i="1"/>
  <c r="V268" i="1"/>
  <c r="U268" i="1"/>
  <c r="S268" i="1"/>
  <c r="Q268" i="1"/>
  <c r="P268" i="1"/>
  <c r="M268" i="1"/>
  <c r="L268" i="1"/>
  <c r="Z267" i="1"/>
  <c r="Y267" i="1"/>
  <c r="X267" i="1"/>
  <c r="V267" i="1"/>
  <c r="U267" i="1"/>
  <c r="S267" i="1"/>
  <c r="Q267" i="1"/>
  <c r="P267" i="1"/>
  <c r="M267" i="1"/>
  <c r="L267" i="1"/>
  <c r="X265" i="1"/>
  <c r="V265" i="1"/>
  <c r="U265" i="1"/>
  <c r="S265" i="1"/>
  <c r="Q265" i="1"/>
  <c r="P265" i="1"/>
  <c r="M265" i="1"/>
  <c r="L265" i="1"/>
  <c r="X264" i="1"/>
  <c r="V264" i="1"/>
  <c r="U264" i="1"/>
  <c r="S264" i="1"/>
  <c r="Q264" i="1"/>
  <c r="P264" i="1"/>
  <c r="M264" i="1"/>
  <c r="L264" i="1"/>
  <c r="Z263" i="1"/>
  <c r="Y263" i="1"/>
  <c r="X263" i="1"/>
  <c r="V263" i="1"/>
  <c r="U263" i="1"/>
  <c r="S263" i="1"/>
  <c r="Q263" i="1"/>
  <c r="P263" i="1"/>
  <c r="M263" i="1"/>
  <c r="L263" i="1"/>
  <c r="Z262" i="1"/>
  <c r="Y262" i="1"/>
  <c r="X262" i="1"/>
  <c r="V262" i="1"/>
  <c r="U262" i="1"/>
  <c r="S262" i="1"/>
  <c r="Q262" i="1"/>
  <c r="P262" i="1"/>
  <c r="M262" i="1"/>
  <c r="L262" i="1"/>
  <c r="Z259" i="1"/>
  <c r="Y259" i="1"/>
  <c r="X259" i="1"/>
  <c r="V259" i="1"/>
  <c r="U259" i="1"/>
  <c r="S259" i="1"/>
  <c r="Q259" i="1"/>
  <c r="P259" i="1"/>
  <c r="M259" i="1"/>
  <c r="L259" i="1"/>
  <c r="Z258" i="1"/>
  <c r="Y258" i="1"/>
  <c r="X258" i="1"/>
  <c r="V258" i="1"/>
  <c r="U258" i="1"/>
  <c r="S258" i="1"/>
  <c r="Q258" i="1"/>
  <c r="P258" i="1"/>
  <c r="M258" i="1"/>
  <c r="L258" i="1"/>
  <c r="Z257" i="1"/>
  <c r="Y257" i="1"/>
  <c r="X257" i="1"/>
  <c r="V257" i="1"/>
  <c r="U257" i="1"/>
  <c r="S257" i="1"/>
  <c r="Q257" i="1"/>
  <c r="P257" i="1"/>
  <c r="M257" i="1"/>
  <c r="L257" i="1"/>
  <c r="Y253" i="1"/>
  <c r="V253" i="1"/>
  <c r="Z252" i="1"/>
  <c r="Y252" i="1"/>
  <c r="X252" i="1"/>
  <c r="V252" i="1"/>
  <c r="U252" i="1"/>
  <c r="S252" i="1"/>
  <c r="Q252" i="1"/>
  <c r="P252" i="1"/>
  <c r="M252" i="1"/>
  <c r="L252" i="1"/>
  <c r="Z251" i="1"/>
  <c r="Y251" i="1"/>
  <c r="X251" i="1"/>
  <c r="V251" i="1"/>
  <c r="U251" i="1"/>
  <c r="S251" i="1"/>
  <c r="Q251" i="1"/>
  <c r="P251" i="1"/>
  <c r="M251" i="1"/>
  <c r="L251" i="1"/>
  <c r="Z250" i="1"/>
  <c r="Y250" i="1"/>
  <c r="X250" i="1"/>
  <c r="V250" i="1"/>
  <c r="U250" i="1"/>
  <c r="S250" i="1"/>
  <c r="Q250" i="1"/>
  <c r="P250" i="1"/>
  <c r="M250" i="1"/>
  <c r="L250" i="1"/>
  <c r="Z249" i="1"/>
  <c r="Y249" i="1"/>
  <c r="X249" i="1"/>
  <c r="V249" i="1"/>
  <c r="U249" i="1"/>
  <c r="S249" i="1"/>
  <c r="Q249" i="1"/>
  <c r="P249" i="1"/>
  <c r="M249" i="1"/>
  <c r="L249" i="1"/>
  <c r="Z248" i="1"/>
  <c r="Y248" i="1"/>
  <c r="X248" i="1"/>
  <c r="V248" i="1"/>
  <c r="U248" i="1"/>
  <c r="S248" i="1"/>
  <c r="Q248" i="1"/>
  <c r="P248" i="1"/>
  <c r="M248" i="1"/>
  <c r="L248" i="1"/>
  <c r="Z246" i="1"/>
  <c r="Y246" i="1"/>
  <c r="X246" i="1"/>
  <c r="V246" i="1"/>
  <c r="U246" i="1"/>
  <c r="S246" i="1"/>
  <c r="P246" i="1"/>
  <c r="M246" i="1"/>
  <c r="L246" i="1"/>
  <c r="Z245" i="1"/>
  <c r="Y245" i="1"/>
  <c r="Z244" i="1"/>
  <c r="Y244" i="1"/>
  <c r="X244" i="1"/>
  <c r="V244" i="1"/>
  <c r="U244" i="1"/>
  <c r="S244" i="1"/>
  <c r="P244" i="1"/>
  <c r="M244" i="1"/>
  <c r="L244" i="1"/>
  <c r="Z243" i="1"/>
  <c r="Y243" i="1"/>
  <c r="Y242" i="1"/>
  <c r="Z241" i="1"/>
  <c r="Y241" i="1"/>
  <c r="X241" i="1"/>
  <c r="V241" i="1"/>
  <c r="U241" i="1"/>
  <c r="S241" i="1"/>
  <c r="Q241" i="1"/>
  <c r="P241" i="1"/>
  <c r="M241" i="1"/>
  <c r="L241" i="1"/>
  <c r="Z240" i="1"/>
  <c r="Y240" i="1"/>
  <c r="X240" i="1"/>
  <c r="V240" i="1"/>
  <c r="U240" i="1"/>
  <c r="S240" i="1"/>
  <c r="Q240" i="1"/>
  <c r="P240" i="1"/>
  <c r="M240" i="1"/>
  <c r="L240" i="1"/>
  <c r="Z239" i="1"/>
  <c r="Y239" i="1"/>
  <c r="X239" i="1"/>
  <c r="V239" i="1"/>
  <c r="U239" i="1"/>
  <c r="S239" i="1"/>
  <c r="Q239" i="1"/>
  <c r="P239" i="1"/>
  <c r="M239" i="1"/>
  <c r="L239" i="1"/>
  <c r="Z237" i="1"/>
  <c r="Y237" i="1"/>
  <c r="X237" i="1"/>
  <c r="V237" i="1"/>
  <c r="U237" i="1"/>
  <c r="S237" i="1"/>
  <c r="Q237" i="1"/>
  <c r="P237" i="1"/>
  <c r="M237" i="1"/>
  <c r="L237" i="1"/>
  <c r="Z236" i="1"/>
  <c r="Y236" i="1"/>
  <c r="X236" i="1"/>
  <c r="V236" i="1"/>
  <c r="U236" i="1"/>
  <c r="S236" i="1"/>
  <c r="Q236" i="1"/>
  <c r="P236" i="1"/>
  <c r="M236" i="1"/>
  <c r="L236" i="1"/>
  <c r="Z235" i="1"/>
  <c r="Y235" i="1"/>
  <c r="X235" i="1"/>
  <c r="V235" i="1"/>
  <c r="U235" i="1"/>
  <c r="S235" i="1"/>
  <c r="Q235" i="1"/>
  <c r="P235" i="1"/>
  <c r="M235" i="1"/>
  <c r="L235" i="1"/>
  <c r="Z233" i="1"/>
  <c r="Y233" i="1"/>
  <c r="X233" i="1"/>
  <c r="V233" i="1"/>
  <c r="U233" i="1"/>
  <c r="S233" i="1"/>
  <c r="Q233" i="1"/>
  <c r="P233" i="1"/>
  <c r="M233" i="1"/>
  <c r="L233" i="1"/>
  <c r="Z232" i="1"/>
  <c r="Y232" i="1"/>
  <c r="X232" i="1"/>
  <c r="V232" i="1"/>
  <c r="U232" i="1"/>
  <c r="S232" i="1"/>
  <c r="Q232" i="1"/>
  <c r="P232" i="1"/>
  <c r="M232" i="1"/>
  <c r="L232" i="1"/>
  <c r="Z231" i="1"/>
  <c r="Y231" i="1"/>
  <c r="X231" i="1"/>
  <c r="V231" i="1"/>
  <c r="U231" i="1"/>
  <c r="S231" i="1"/>
  <c r="Q231" i="1"/>
  <c r="P231" i="1"/>
  <c r="M231" i="1"/>
  <c r="L231" i="1"/>
  <c r="Z229" i="1"/>
  <c r="Y229" i="1"/>
  <c r="X229" i="1"/>
  <c r="V229" i="1"/>
  <c r="U229" i="1"/>
  <c r="S229" i="1"/>
  <c r="Q229" i="1"/>
  <c r="P229" i="1"/>
  <c r="M229" i="1"/>
  <c r="L229" i="1"/>
  <c r="Z228" i="1"/>
  <c r="Y228" i="1"/>
  <c r="X228" i="1"/>
  <c r="V228" i="1"/>
  <c r="U228" i="1"/>
  <c r="S228" i="1"/>
  <c r="Q228" i="1"/>
  <c r="P228" i="1"/>
  <c r="M228" i="1"/>
  <c r="L228" i="1"/>
  <c r="Z227" i="1"/>
  <c r="Y227" i="1"/>
  <c r="X227" i="1"/>
  <c r="V227" i="1"/>
  <c r="U227" i="1"/>
  <c r="S227" i="1"/>
  <c r="Q227" i="1"/>
  <c r="P227" i="1"/>
  <c r="M227" i="1"/>
  <c r="L227" i="1"/>
  <c r="Z226" i="1"/>
  <c r="Y226" i="1"/>
  <c r="X226" i="1"/>
  <c r="V226" i="1"/>
  <c r="U226" i="1"/>
  <c r="S226" i="1"/>
  <c r="Q226" i="1"/>
  <c r="P226" i="1"/>
  <c r="M226" i="1"/>
  <c r="L226" i="1"/>
  <c r="Z225" i="1"/>
  <c r="Y225" i="1"/>
  <c r="X225" i="1"/>
  <c r="V225" i="1"/>
  <c r="U225" i="1"/>
  <c r="S225" i="1"/>
  <c r="Q225" i="1"/>
  <c r="P225" i="1"/>
  <c r="M225" i="1"/>
  <c r="L225" i="1"/>
  <c r="Z224" i="1"/>
  <c r="Y224" i="1"/>
  <c r="X224" i="1"/>
  <c r="V224" i="1"/>
  <c r="U224" i="1"/>
  <c r="S224" i="1"/>
  <c r="Q224" i="1"/>
  <c r="P224" i="1"/>
  <c r="M224" i="1"/>
  <c r="L224" i="1"/>
  <c r="Z222" i="1"/>
  <c r="Y222" i="1"/>
  <c r="X222" i="1"/>
  <c r="V222" i="1"/>
  <c r="U222" i="1"/>
  <c r="S222" i="1"/>
  <c r="Q222" i="1"/>
  <c r="P222" i="1"/>
  <c r="M222" i="1"/>
  <c r="L222" i="1"/>
  <c r="B222" i="1"/>
  <c r="B226" i="1" s="1"/>
  <c r="B229" i="1" s="1"/>
  <c r="B233" i="1" s="1"/>
  <c r="B237" i="1" s="1"/>
  <c r="B241" i="1" s="1"/>
  <c r="B244" i="1" s="1"/>
  <c r="B246" i="1" s="1"/>
  <c r="Z221" i="1"/>
  <c r="Y221" i="1"/>
  <c r="X221" i="1"/>
  <c r="V221" i="1"/>
  <c r="U221" i="1"/>
  <c r="S221" i="1"/>
  <c r="Q221" i="1"/>
  <c r="P221" i="1"/>
  <c r="M221" i="1"/>
  <c r="L221" i="1"/>
  <c r="B221" i="1"/>
  <c r="B225" i="1" s="1"/>
  <c r="B228" i="1" s="1"/>
  <c r="B232" i="1" s="1"/>
  <c r="B236" i="1" s="1"/>
  <c r="B240" i="1" s="1"/>
  <c r="Z220" i="1"/>
  <c r="Y220" i="1"/>
  <c r="X220" i="1"/>
  <c r="V220" i="1"/>
  <c r="U220" i="1"/>
  <c r="S220" i="1"/>
  <c r="Q220" i="1"/>
  <c r="P220" i="1"/>
  <c r="M220" i="1"/>
  <c r="L220" i="1"/>
  <c r="Z218" i="1"/>
  <c r="Y218" i="1"/>
  <c r="X218" i="1"/>
  <c r="V218" i="1"/>
  <c r="U218" i="1"/>
  <c r="S218" i="1"/>
  <c r="Q218" i="1"/>
  <c r="P218" i="1"/>
  <c r="M218" i="1"/>
  <c r="L218" i="1"/>
  <c r="Z217" i="1"/>
  <c r="Y217" i="1"/>
  <c r="X217" i="1"/>
  <c r="V217" i="1"/>
  <c r="U217" i="1"/>
  <c r="S217" i="1"/>
  <c r="Q217" i="1"/>
  <c r="P217" i="1"/>
  <c r="M217" i="1"/>
  <c r="L217" i="1"/>
  <c r="Z216" i="1"/>
  <c r="Y216" i="1"/>
  <c r="X216" i="1"/>
  <c r="V216" i="1"/>
  <c r="U216" i="1"/>
  <c r="S216" i="1"/>
  <c r="Q216" i="1"/>
  <c r="P216" i="1"/>
  <c r="M216" i="1"/>
  <c r="L216" i="1"/>
  <c r="Z213" i="1"/>
  <c r="Y213" i="1"/>
  <c r="X213" i="1"/>
  <c r="V213" i="1"/>
  <c r="U213" i="1"/>
  <c r="S213" i="1"/>
  <c r="P213" i="1"/>
  <c r="M213" i="1"/>
  <c r="L213" i="1"/>
  <c r="Z210" i="1"/>
  <c r="Y210" i="1"/>
  <c r="X210" i="1"/>
  <c r="V210" i="1"/>
  <c r="Q210" i="1"/>
  <c r="P210" i="1"/>
  <c r="U209" i="1"/>
  <c r="S209" i="1"/>
  <c r="M209" i="1"/>
  <c r="L209" i="1"/>
  <c r="K209" i="1"/>
  <c r="V209" i="1" s="1"/>
  <c r="Y208" i="1"/>
  <c r="X208" i="1"/>
  <c r="U208" i="1"/>
  <c r="S208" i="1"/>
  <c r="Q208" i="1"/>
  <c r="P208" i="1"/>
  <c r="M208" i="1"/>
  <c r="L208" i="1"/>
  <c r="Y207" i="1"/>
  <c r="X207" i="1"/>
  <c r="U207" i="1"/>
  <c r="S207" i="1"/>
  <c r="Q207" i="1"/>
  <c r="P207" i="1"/>
  <c r="M207" i="1"/>
  <c r="L207" i="1"/>
  <c r="Z206" i="1"/>
  <c r="Y206" i="1"/>
  <c r="X206" i="1"/>
  <c r="V206" i="1"/>
  <c r="U206" i="1"/>
  <c r="S206" i="1"/>
  <c r="Q206" i="1"/>
  <c r="P206" i="1"/>
  <c r="M206" i="1"/>
  <c r="L206" i="1"/>
  <c r="Z205" i="1"/>
  <c r="Y205" i="1"/>
  <c r="X205" i="1"/>
  <c r="V205" i="1"/>
  <c r="U205" i="1"/>
  <c r="S205" i="1"/>
  <c r="Q205" i="1"/>
  <c r="P205" i="1"/>
  <c r="M205" i="1"/>
  <c r="L205" i="1"/>
  <c r="Z204" i="1"/>
  <c r="Y204" i="1"/>
  <c r="X204" i="1"/>
  <c r="V204" i="1"/>
  <c r="U204" i="1"/>
  <c r="S204" i="1"/>
  <c r="Q204" i="1"/>
  <c r="P204" i="1"/>
  <c r="M204" i="1"/>
  <c r="L204" i="1"/>
  <c r="Z203" i="1"/>
  <c r="Y203" i="1"/>
  <c r="X203" i="1"/>
  <c r="V203" i="1"/>
  <c r="U203" i="1"/>
  <c r="S203" i="1"/>
  <c r="Q203" i="1"/>
  <c r="P203" i="1"/>
  <c r="M203" i="1"/>
  <c r="L203" i="1"/>
  <c r="Z202" i="1"/>
  <c r="Y202" i="1"/>
  <c r="X202" i="1"/>
  <c r="V202" i="1"/>
  <c r="U202" i="1"/>
  <c r="S202" i="1"/>
  <c r="Q202" i="1"/>
  <c r="P202" i="1"/>
  <c r="M202" i="1"/>
  <c r="L202" i="1"/>
  <c r="Z200" i="1"/>
  <c r="Y200" i="1"/>
  <c r="X200" i="1"/>
  <c r="V200" i="1"/>
  <c r="U200" i="1"/>
  <c r="S200" i="1"/>
  <c r="Q200" i="1"/>
  <c r="P200" i="1"/>
  <c r="M200" i="1"/>
  <c r="L200" i="1"/>
  <c r="Z199" i="1"/>
  <c r="Y199" i="1"/>
  <c r="X199" i="1"/>
  <c r="V199" i="1"/>
  <c r="U199" i="1"/>
  <c r="S199" i="1"/>
  <c r="Q199" i="1"/>
  <c r="P199" i="1"/>
  <c r="M199" i="1"/>
  <c r="L199" i="1"/>
  <c r="Z198" i="1"/>
  <c r="Y198" i="1"/>
  <c r="X198" i="1"/>
  <c r="V198" i="1"/>
  <c r="U198" i="1"/>
  <c r="S198" i="1"/>
  <c r="Q198" i="1"/>
  <c r="P198" i="1"/>
  <c r="M198" i="1"/>
  <c r="L198" i="1"/>
  <c r="Z197" i="1"/>
  <c r="Y197" i="1"/>
  <c r="X197" i="1"/>
  <c r="V197" i="1"/>
  <c r="U197" i="1"/>
  <c r="S197" i="1"/>
  <c r="Q197" i="1"/>
  <c r="P197" i="1"/>
  <c r="M197" i="1"/>
  <c r="L197" i="1"/>
  <c r="Z196" i="1"/>
  <c r="Y196" i="1"/>
  <c r="X196" i="1"/>
  <c r="V196" i="1"/>
  <c r="U196" i="1"/>
  <c r="S196" i="1"/>
  <c r="Q196" i="1"/>
  <c r="P196" i="1"/>
  <c r="M196" i="1"/>
  <c r="L196" i="1"/>
  <c r="Z195" i="1"/>
  <c r="Y195" i="1"/>
  <c r="X195" i="1"/>
  <c r="V195" i="1"/>
  <c r="U195" i="1"/>
  <c r="S195" i="1"/>
  <c r="Q195" i="1"/>
  <c r="P195" i="1"/>
  <c r="M195" i="1"/>
  <c r="L195" i="1"/>
  <c r="Z194" i="1"/>
  <c r="Y194" i="1"/>
  <c r="X194" i="1"/>
  <c r="V194" i="1"/>
  <c r="U194" i="1"/>
  <c r="S194" i="1"/>
  <c r="Q194" i="1"/>
  <c r="P194" i="1"/>
  <c r="M194" i="1"/>
  <c r="L194" i="1"/>
  <c r="Z192" i="1"/>
  <c r="Y192" i="1"/>
  <c r="X192" i="1"/>
  <c r="V192" i="1"/>
  <c r="U192" i="1"/>
  <c r="S192" i="1"/>
  <c r="Q192" i="1"/>
  <c r="P192" i="1"/>
  <c r="M192" i="1"/>
  <c r="L192" i="1"/>
  <c r="Z191" i="1"/>
  <c r="Y191" i="1"/>
  <c r="X191" i="1"/>
  <c r="V191" i="1"/>
  <c r="U191" i="1"/>
  <c r="S191" i="1"/>
  <c r="Q191" i="1"/>
  <c r="P191" i="1"/>
  <c r="M191" i="1"/>
  <c r="L191" i="1"/>
  <c r="Z190" i="1"/>
  <c r="Y190" i="1"/>
  <c r="X190" i="1"/>
  <c r="V190" i="1"/>
  <c r="U190" i="1"/>
  <c r="S190" i="1"/>
  <c r="Q190" i="1"/>
  <c r="P190" i="1"/>
  <c r="M190" i="1"/>
  <c r="L190" i="1"/>
  <c r="Z189" i="1"/>
  <c r="Y189" i="1"/>
  <c r="X189" i="1"/>
  <c r="V189" i="1"/>
  <c r="U189" i="1"/>
  <c r="S189" i="1"/>
  <c r="Q189" i="1"/>
  <c r="P189" i="1"/>
  <c r="M189" i="1"/>
  <c r="L189" i="1"/>
  <c r="X188" i="1"/>
  <c r="V188" i="1"/>
  <c r="U188" i="1"/>
  <c r="S188" i="1"/>
  <c r="Q188" i="1"/>
  <c r="P188" i="1"/>
  <c r="M188" i="1"/>
  <c r="L188" i="1"/>
  <c r="X187" i="1"/>
  <c r="V187" i="1"/>
  <c r="U187" i="1"/>
  <c r="S187" i="1"/>
  <c r="Q187" i="1"/>
  <c r="P187" i="1"/>
  <c r="M187" i="1"/>
  <c r="L187" i="1"/>
  <c r="X186" i="1"/>
  <c r="V186" i="1"/>
  <c r="U186" i="1"/>
  <c r="S186" i="1"/>
  <c r="Q186" i="1"/>
  <c r="P186" i="1"/>
  <c r="M186" i="1"/>
  <c r="L186" i="1"/>
  <c r="X185" i="1"/>
  <c r="V185" i="1"/>
  <c r="U185" i="1"/>
  <c r="S185" i="1"/>
  <c r="Q185" i="1"/>
  <c r="P185" i="1"/>
  <c r="M185" i="1"/>
  <c r="L185" i="1"/>
  <c r="Z184" i="1"/>
  <c r="Y184" i="1"/>
  <c r="X184" i="1"/>
  <c r="V184" i="1"/>
  <c r="U184" i="1"/>
  <c r="S184" i="1"/>
  <c r="Q184" i="1"/>
  <c r="P184" i="1"/>
  <c r="M184" i="1"/>
  <c r="L184" i="1"/>
  <c r="Z183" i="1"/>
  <c r="Y183" i="1"/>
  <c r="X183" i="1"/>
  <c r="V183" i="1"/>
  <c r="U183" i="1"/>
  <c r="S183" i="1"/>
  <c r="Q183" i="1"/>
  <c r="P183" i="1"/>
  <c r="M183" i="1"/>
  <c r="L183" i="1"/>
  <c r="Z182" i="1"/>
  <c r="Y182" i="1"/>
  <c r="X182" i="1"/>
  <c r="V182" i="1"/>
  <c r="U182" i="1"/>
  <c r="S182" i="1"/>
  <c r="Q182" i="1"/>
  <c r="P182" i="1"/>
  <c r="M182" i="1"/>
  <c r="L182" i="1"/>
  <c r="Z181" i="1"/>
  <c r="Y181" i="1"/>
  <c r="X181" i="1"/>
  <c r="V181" i="1"/>
  <c r="U181" i="1"/>
  <c r="S181" i="1"/>
  <c r="Q181" i="1"/>
  <c r="P181" i="1"/>
  <c r="M181" i="1"/>
  <c r="L181" i="1"/>
  <c r="Z180" i="1"/>
  <c r="Y180" i="1"/>
  <c r="X180" i="1"/>
  <c r="V180" i="1"/>
  <c r="U180" i="1"/>
  <c r="S180" i="1"/>
  <c r="Q180" i="1"/>
  <c r="P180" i="1"/>
  <c r="M180" i="1"/>
  <c r="L180" i="1"/>
  <c r="Z179" i="1"/>
  <c r="Y179" i="1"/>
  <c r="X179" i="1"/>
  <c r="V179" i="1"/>
  <c r="U179" i="1"/>
  <c r="S179" i="1"/>
  <c r="Q179" i="1"/>
  <c r="P179" i="1"/>
  <c r="M179" i="1"/>
  <c r="L179" i="1"/>
  <c r="Z178" i="1"/>
  <c r="Y178" i="1"/>
  <c r="X178" i="1"/>
  <c r="V178" i="1"/>
  <c r="U178" i="1"/>
  <c r="S178" i="1"/>
  <c r="Q178" i="1"/>
  <c r="P178" i="1"/>
  <c r="M178" i="1"/>
  <c r="L178" i="1"/>
  <c r="Z177" i="1"/>
  <c r="Y177" i="1"/>
  <c r="X177" i="1"/>
  <c r="V177" i="1"/>
  <c r="U177" i="1"/>
  <c r="S177" i="1"/>
  <c r="Q177" i="1"/>
  <c r="P177" i="1"/>
  <c r="M177" i="1"/>
  <c r="L177" i="1"/>
  <c r="Z176" i="1"/>
  <c r="Y176" i="1"/>
  <c r="X176" i="1"/>
  <c r="V176" i="1"/>
  <c r="U176" i="1"/>
  <c r="S176" i="1"/>
  <c r="Q176" i="1"/>
  <c r="P176" i="1"/>
  <c r="M176" i="1"/>
  <c r="L176" i="1"/>
  <c r="Z175" i="1"/>
  <c r="Y175" i="1"/>
  <c r="X175" i="1"/>
  <c r="V175" i="1"/>
  <c r="U175" i="1"/>
  <c r="S175" i="1"/>
  <c r="Q175" i="1"/>
  <c r="P175" i="1"/>
  <c r="M175" i="1"/>
  <c r="L175" i="1"/>
  <c r="Z174" i="1"/>
  <c r="Y174" i="1"/>
  <c r="X174" i="1"/>
  <c r="V174" i="1"/>
  <c r="U174" i="1"/>
  <c r="S174" i="1"/>
  <c r="Q174" i="1"/>
  <c r="P174" i="1"/>
  <c r="M174" i="1"/>
  <c r="L174" i="1"/>
  <c r="Z173" i="1"/>
  <c r="Y173" i="1"/>
  <c r="X173" i="1"/>
  <c r="V173" i="1"/>
  <c r="U173" i="1"/>
  <c r="S173" i="1"/>
  <c r="Q173" i="1"/>
  <c r="P173" i="1"/>
  <c r="M173" i="1"/>
  <c r="L173" i="1"/>
  <c r="Z172" i="1"/>
  <c r="Y172" i="1"/>
  <c r="X172" i="1"/>
  <c r="V172" i="1"/>
  <c r="U172" i="1"/>
  <c r="S172" i="1"/>
  <c r="Q172" i="1"/>
  <c r="P172" i="1"/>
  <c r="M172" i="1"/>
  <c r="L172" i="1"/>
  <c r="Z171" i="1"/>
  <c r="Y171" i="1"/>
  <c r="X171" i="1"/>
  <c r="V171" i="1"/>
  <c r="U171" i="1"/>
  <c r="S171" i="1"/>
  <c r="Q171" i="1"/>
  <c r="P171" i="1"/>
  <c r="M171" i="1"/>
  <c r="L171" i="1"/>
  <c r="Z170" i="1"/>
  <c r="Y170" i="1"/>
  <c r="X170" i="1"/>
  <c r="V170" i="1"/>
  <c r="U170" i="1"/>
  <c r="S170" i="1"/>
  <c r="Q170" i="1"/>
  <c r="P170" i="1"/>
  <c r="M170" i="1"/>
  <c r="L170" i="1"/>
  <c r="Z169" i="1"/>
  <c r="Y169" i="1"/>
  <c r="X169" i="1"/>
  <c r="V169" i="1"/>
  <c r="U169" i="1"/>
  <c r="S169" i="1"/>
  <c r="Q169" i="1"/>
  <c r="P169" i="1"/>
  <c r="M169" i="1"/>
  <c r="L169" i="1"/>
  <c r="Z168" i="1"/>
  <c r="Y168" i="1"/>
  <c r="X168" i="1"/>
  <c r="V168" i="1"/>
  <c r="U168" i="1"/>
  <c r="S168" i="1"/>
  <c r="Q168" i="1"/>
  <c r="P168" i="1"/>
  <c r="M168" i="1"/>
  <c r="L168" i="1"/>
  <c r="Z167" i="1"/>
  <c r="Y167" i="1"/>
  <c r="X167" i="1"/>
  <c r="V167" i="1"/>
  <c r="U167" i="1"/>
  <c r="S167" i="1"/>
  <c r="Q167" i="1"/>
  <c r="P167" i="1"/>
  <c r="M167" i="1"/>
  <c r="L167" i="1"/>
  <c r="Z166" i="1"/>
  <c r="Y166" i="1"/>
  <c r="X166" i="1"/>
  <c r="V166" i="1"/>
  <c r="U166" i="1"/>
  <c r="S166" i="1"/>
  <c r="Q166" i="1"/>
  <c r="P166" i="1"/>
  <c r="M166" i="1"/>
  <c r="L166" i="1"/>
  <c r="X165" i="1"/>
  <c r="V165" i="1"/>
  <c r="U165" i="1"/>
  <c r="S165" i="1"/>
  <c r="Q165" i="1"/>
  <c r="P165" i="1"/>
  <c r="M165" i="1"/>
  <c r="L165" i="1"/>
  <c r="X164" i="1"/>
  <c r="V164" i="1"/>
  <c r="U164" i="1"/>
  <c r="S164" i="1"/>
  <c r="Q164" i="1"/>
  <c r="P164" i="1"/>
  <c r="M164" i="1"/>
  <c r="L164" i="1"/>
  <c r="X163" i="1"/>
  <c r="V163" i="1"/>
  <c r="U163" i="1"/>
  <c r="S163" i="1"/>
  <c r="Q163" i="1"/>
  <c r="P163" i="1"/>
  <c r="M163" i="1"/>
  <c r="L163" i="1"/>
  <c r="Z162" i="1"/>
  <c r="Y162" i="1"/>
  <c r="X162" i="1"/>
  <c r="V162" i="1"/>
  <c r="U162" i="1"/>
  <c r="S162" i="1"/>
  <c r="Q162" i="1"/>
  <c r="P162" i="1"/>
  <c r="M162" i="1"/>
  <c r="L162" i="1"/>
  <c r="Z161" i="1"/>
  <c r="Y161" i="1"/>
  <c r="X161" i="1"/>
  <c r="V161" i="1"/>
  <c r="U161" i="1"/>
  <c r="S161" i="1"/>
  <c r="Q161" i="1"/>
  <c r="P161" i="1"/>
  <c r="M161" i="1"/>
  <c r="L161" i="1"/>
  <c r="Z160" i="1"/>
  <c r="Y160" i="1"/>
  <c r="X160" i="1"/>
  <c r="V160" i="1"/>
  <c r="U160" i="1"/>
  <c r="S160" i="1"/>
  <c r="Q160" i="1"/>
  <c r="P160" i="1"/>
  <c r="M160" i="1"/>
  <c r="L160" i="1"/>
  <c r="Z159" i="1"/>
  <c r="Y159" i="1"/>
  <c r="X159" i="1"/>
  <c r="V159" i="1"/>
  <c r="U159" i="1"/>
  <c r="S159" i="1"/>
  <c r="Q159" i="1"/>
  <c r="P159" i="1"/>
  <c r="M159" i="1"/>
  <c r="L159" i="1"/>
  <c r="Z157" i="1"/>
  <c r="Y157" i="1"/>
  <c r="X156" i="1"/>
  <c r="V156" i="1"/>
  <c r="U156" i="1"/>
  <c r="S156" i="1"/>
  <c r="Q156" i="1"/>
  <c r="P156" i="1"/>
  <c r="M156" i="1"/>
  <c r="L156" i="1"/>
  <c r="Z155" i="1"/>
  <c r="Y155" i="1"/>
  <c r="X155" i="1"/>
  <c r="V155" i="1"/>
  <c r="U155" i="1"/>
  <c r="S155" i="1"/>
  <c r="Q155" i="1"/>
  <c r="P155" i="1"/>
  <c r="M155" i="1"/>
  <c r="L155" i="1"/>
  <c r="Z154" i="1"/>
  <c r="Y154" i="1"/>
  <c r="X154" i="1"/>
  <c r="V154" i="1"/>
  <c r="U154" i="1"/>
  <c r="S154" i="1"/>
  <c r="Q154" i="1"/>
  <c r="P154" i="1"/>
  <c r="M154" i="1"/>
  <c r="L154" i="1"/>
  <c r="Z153" i="1"/>
  <c r="Y153" i="1"/>
  <c r="X153" i="1"/>
  <c r="V153" i="1"/>
  <c r="U153" i="1"/>
  <c r="S153" i="1"/>
  <c r="Q153" i="1"/>
  <c r="P153" i="1"/>
  <c r="M153" i="1"/>
  <c r="L153" i="1"/>
  <c r="Z152" i="1"/>
  <c r="Y152" i="1"/>
  <c r="X152" i="1"/>
  <c r="V152" i="1"/>
  <c r="U152" i="1"/>
  <c r="S152" i="1"/>
  <c r="Q152" i="1"/>
  <c r="P152" i="1"/>
  <c r="M152" i="1"/>
  <c r="L152" i="1"/>
  <c r="X151" i="1"/>
  <c r="V151" i="1"/>
  <c r="U151" i="1"/>
  <c r="S151" i="1"/>
  <c r="Q151" i="1"/>
  <c r="P151" i="1"/>
  <c r="M151" i="1"/>
  <c r="L151" i="1"/>
  <c r="X150" i="1"/>
  <c r="V150" i="1"/>
  <c r="U150" i="1"/>
  <c r="S150" i="1"/>
  <c r="Q150" i="1"/>
  <c r="P150" i="1"/>
  <c r="M150" i="1"/>
  <c r="L150" i="1"/>
  <c r="X149" i="1"/>
  <c r="V149" i="1"/>
  <c r="U149" i="1"/>
  <c r="S149" i="1"/>
  <c r="Q149" i="1"/>
  <c r="P149" i="1"/>
  <c r="M149" i="1"/>
  <c r="L149" i="1"/>
  <c r="X148" i="1"/>
  <c r="V148" i="1"/>
  <c r="U148" i="1"/>
  <c r="S148" i="1"/>
  <c r="Q148" i="1"/>
  <c r="P148" i="1"/>
  <c r="M148" i="1"/>
  <c r="L148" i="1"/>
  <c r="X146" i="1"/>
  <c r="P146" i="1"/>
  <c r="X145" i="1"/>
  <c r="V145" i="1"/>
  <c r="U145" i="1"/>
  <c r="S145" i="1"/>
  <c r="Q145" i="1"/>
  <c r="P145" i="1"/>
  <c r="M145" i="1"/>
  <c r="L145" i="1"/>
  <c r="X144" i="1"/>
  <c r="V144" i="1"/>
  <c r="U144" i="1"/>
  <c r="S144" i="1"/>
  <c r="Q144" i="1"/>
  <c r="P144" i="1"/>
  <c r="M144" i="1"/>
  <c r="L144" i="1"/>
  <c r="X143" i="1"/>
  <c r="V143" i="1"/>
  <c r="U143" i="1"/>
  <c r="S143" i="1"/>
  <c r="Q143" i="1"/>
  <c r="P143" i="1"/>
  <c r="M143" i="1"/>
  <c r="L143" i="1"/>
  <c r="X142" i="1"/>
  <c r="V142" i="1"/>
  <c r="U142" i="1"/>
  <c r="S142" i="1"/>
  <c r="Q142" i="1"/>
  <c r="P142" i="1"/>
  <c r="M142" i="1"/>
  <c r="L142" i="1"/>
  <c r="Z141" i="1"/>
  <c r="Y141" i="1"/>
  <c r="X141" i="1"/>
  <c r="V141" i="1"/>
  <c r="U141" i="1"/>
  <c r="S141" i="1"/>
  <c r="Q141" i="1"/>
  <c r="P141" i="1"/>
  <c r="M141" i="1"/>
  <c r="L141" i="1"/>
  <c r="Z140" i="1"/>
  <c r="Y140" i="1"/>
  <c r="X140" i="1"/>
  <c r="V140" i="1"/>
  <c r="U140" i="1"/>
  <c r="S140" i="1"/>
  <c r="Q140" i="1"/>
  <c r="P140" i="1"/>
  <c r="M140" i="1"/>
  <c r="L140" i="1"/>
  <c r="Z138" i="1"/>
  <c r="Y138" i="1"/>
  <c r="X138" i="1"/>
  <c r="V138" i="1"/>
  <c r="U138" i="1"/>
  <c r="S138" i="1"/>
  <c r="Q138" i="1"/>
  <c r="P138" i="1"/>
  <c r="M138" i="1"/>
  <c r="L138" i="1"/>
  <c r="Z137" i="1"/>
  <c r="X137" i="1"/>
  <c r="V137" i="1"/>
  <c r="Q137" i="1"/>
  <c r="P137" i="1"/>
  <c r="Z136" i="1"/>
  <c r="X136" i="1"/>
  <c r="V136" i="1"/>
  <c r="U136" i="1"/>
  <c r="S136" i="1"/>
  <c r="Q136" i="1"/>
  <c r="P136" i="1"/>
  <c r="M136" i="1"/>
  <c r="L136" i="1"/>
  <c r="Z135" i="1"/>
  <c r="Y135" i="1"/>
  <c r="X135" i="1"/>
  <c r="V135" i="1"/>
  <c r="U135" i="1"/>
  <c r="S135" i="1"/>
  <c r="Q135" i="1"/>
  <c r="P135" i="1"/>
  <c r="M135" i="1"/>
  <c r="L135" i="1"/>
  <c r="Z134" i="1"/>
  <c r="Y134" i="1"/>
  <c r="X134" i="1"/>
  <c r="V134" i="1"/>
  <c r="U134" i="1"/>
  <c r="S134" i="1"/>
  <c r="Q134" i="1"/>
  <c r="P134" i="1"/>
  <c r="M134" i="1"/>
  <c r="L134" i="1"/>
  <c r="Z133" i="1"/>
  <c r="Y133" i="1"/>
  <c r="X133" i="1"/>
  <c r="V133" i="1"/>
  <c r="U133" i="1"/>
  <c r="S133" i="1"/>
  <c r="Q133" i="1"/>
  <c r="P133" i="1"/>
  <c r="M133" i="1"/>
  <c r="L133" i="1"/>
  <c r="Z132" i="1"/>
  <c r="Y132" i="1"/>
  <c r="X132" i="1"/>
  <c r="V132" i="1"/>
  <c r="U132" i="1"/>
  <c r="S132" i="1"/>
  <c r="Q132" i="1"/>
  <c r="P132" i="1"/>
  <c r="M132" i="1"/>
  <c r="L132" i="1"/>
  <c r="U131" i="1"/>
  <c r="S131" i="1"/>
  <c r="M131" i="1"/>
  <c r="L131" i="1"/>
  <c r="K131" i="1"/>
  <c r="X131" i="1" s="1"/>
  <c r="U130" i="1"/>
  <c r="S130" i="1"/>
  <c r="M130" i="1"/>
  <c r="L130" i="1"/>
  <c r="K130" i="1"/>
  <c r="V130" i="1" s="1"/>
  <c r="Z129" i="1"/>
  <c r="Y129" i="1"/>
  <c r="X129" i="1"/>
  <c r="V129" i="1"/>
  <c r="Q129" i="1"/>
  <c r="P129" i="1"/>
  <c r="Z128" i="1"/>
  <c r="Y128" i="1"/>
  <c r="X128" i="1"/>
  <c r="V128" i="1"/>
  <c r="U128" i="1"/>
  <c r="S128" i="1"/>
  <c r="Q128" i="1"/>
  <c r="P128" i="1"/>
  <c r="M128" i="1"/>
  <c r="L128" i="1"/>
  <c r="Z127" i="1"/>
  <c r="Y127" i="1"/>
  <c r="X127" i="1"/>
  <c r="V127" i="1"/>
  <c r="U127" i="1"/>
  <c r="S127" i="1"/>
  <c r="Q127" i="1"/>
  <c r="P127" i="1"/>
  <c r="M127" i="1"/>
  <c r="L127" i="1"/>
  <c r="Z126" i="1"/>
  <c r="Y126" i="1"/>
  <c r="X126" i="1"/>
  <c r="V126" i="1"/>
  <c r="U126" i="1"/>
  <c r="S126" i="1"/>
  <c r="Q126" i="1"/>
  <c r="P126" i="1"/>
  <c r="M126" i="1"/>
  <c r="L126" i="1"/>
  <c r="Z125" i="1"/>
  <c r="Y125" i="1"/>
  <c r="X125" i="1"/>
  <c r="V125" i="1"/>
  <c r="U125" i="1"/>
  <c r="S125" i="1"/>
  <c r="Q125" i="1"/>
  <c r="P125" i="1"/>
  <c r="M125" i="1"/>
  <c r="L125" i="1"/>
  <c r="Z124" i="1"/>
  <c r="Y124" i="1"/>
  <c r="X124" i="1"/>
  <c r="V124" i="1"/>
  <c r="U124" i="1"/>
  <c r="S124" i="1"/>
  <c r="Q124" i="1"/>
  <c r="P124" i="1"/>
  <c r="M124" i="1"/>
  <c r="L124" i="1"/>
  <c r="Z123" i="1"/>
  <c r="Y123" i="1"/>
  <c r="X123" i="1"/>
  <c r="V123" i="1"/>
  <c r="U123" i="1"/>
  <c r="S123" i="1"/>
  <c r="Q123" i="1"/>
  <c r="P123" i="1"/>
  <c r="M123" i="1"/>
  <c r="L123" i="1"/>
  <c r="Z122" i="1"/>
  <c r="Y122" i="1"/>
  <c r="X122" i="1"/>
  <c r="V122" i="1"/>
  <c r="U122" i="1"/>
  <c r="S122" i="1"/>
  <c r="Q122" i="1"/>
  <c r="P122" i="1"/>
  <c r="M122" i="1"/>
  <c r="L122" i="1"/>
  <c r="Z121" i="1"/>
  <c r="Y121" i="1"/>
  <c r="X121" i="1"/>
  <c r="V121" i="1"/>
  <c r="Q121" i="1"/>
  <c r="P121" i="1"/>
  <c r="Z120" i="1"/>
  <c r="Y120" i="1"/>
  <c r="X120" i="1"/>
  <c r="V120" i="1"/>
  <c r="U120" i="1"/>
  <c r="S120" i="1"/>
  <c r="Q120" i="1"/>
  <c r="P120" i="1"/>
  <c r="M120" i="1"/>
  <c r="L120" i="1"/>
  <c r="Z119" i="1"/>
  <c r="Y119" i="1"/>
  <c r="X119" i="1"/>
  <c r="V119" i="1"/>
  <c r="U119" i="1"/>
  <c r="S119" i="1"/>
  <c r="Q119" i="1"/>
  <c r="P119" i="1"/>
  <c r="M119" i="1"/>
  <c r="L119" i="1"/>
  <c r="Z118" i="1"/>
  <c r="Y118" i="1"/>
  <c r="X118" i="1"/>
  <c r="V118" i="1"/>
  <c r="U118" i="1"/>
  <c r="S118" i="1"/>
  <c r="Q118" i="1"/>
  <c r="P118" i="1"/>
  <c r="M118" i="1"/>
  <c r="L118" i="1"/>
  <c r="Z117" i="1"/>
  <c r="Y117" i="1"/>
  <c r="X117" i="1"/>
  <c r="V117" i="1"/>
  <c r="U117" i="1"/>
  <c r="S117" i="1"/>
  <c r="Q117" i="1"/>
  <c r="P117" i="1"/>
  <c r="M117" i="1"/>
  <c r="L117" i="1"/>
  <c r="Z116" i="1"/>
  <c r="Y116" i="1"/>
  <c r="X116" i="1"/>
  <c r="V116" i="1"/>
  <c r="U116" i="1"/>
  <c r="S116" i="1"/>
  <c r="Q116" i="1"/>
  <c r="P116" i="1"/>
  <c r="M116" i="1"/>
  <c r="L116" i="1"/>
  <c r="Z115" i="1"/>
  <c r="Y115" i="1"/>
  <c r="X115" i="1"/>
  <c r="V115" i="1"/>
  <c r="U115" i="1"/>
  <c r="S115" i="1"/>
  <c r="Q115" i="1"/>
  <c r="P115" i="1"/>
  <c r="M115" i="1"/>
  <c r="L115" i="1"/>
  <c r="Z114" i="1"/>
  <c r="Y114" i="1"/>
  <c r="X114" i="1"/>
  <c r="V114" i="1"/>
  <c r="U114" i="1"/>
  <c r="S114" i="1"/>
  <c r="Q114" i="1"/>
  <c r="P114" i="1"/>
  <c r="M114" i="1"/>
  <c r="L114" i="1"/>
  <c r="X113" i="1"/>
  <c r="V113" i="1"/>
  <c r="U113" i="1"/>
  <c r="S113" i="1"/>
  <c r="Q113" i="1"/>
  <c r="P113" i="1"/>
  <c r="M113" i="1"/>
  <c r="L113" i="1"/>
  <c r="Z112" i="1"/>
  <c r="Y112" i="1"/>
  <c r="X112" i="1"/>
  <c r="V112" i="1"/>
  <c r="U112" i="1"/>
  <c r="S112" i="1"/>
  <c r="Q112" i="1"/>
  <c r="P112" i="1"/>
  <c r="M112" i="1"/>
  <c r="L112" i="1"/>
  <c r="Z110" i="1"/>
  <c r="Y110" i="1"/>
  <c r="X110" i="1"/>
  <c r="V110" i="1"/>
  <c r="U110" i="1"/>
  <c r="S110" i="1"/>
  <c r="Q110" i="1"/>
  <c r="P110" i="1"/>
  <c r="M110" i="1"/>
  <c r="L110" i="1"/>
  <c r="X109" i="1"/>
  <c r="V109" i="1"/>
  <c r="U109" i="1"/>
  <c r="S109" i="1"/>
  <c r="Q109" i="1"/>
  <c r="P109" i="1"/>
  <c r="M109" i="1"/>
  <c r="L109" i="1"/>
  <c r="X108" i="1"/>
  <c r="V108" i="1"/>
  <c r="U108" i="1"/>
  <c r="S108" i="1"/>
  <c r="Q108" i="1"/>
  <c r="P108" i="1"/>
  <c r="M108" i="1"/>
  <c r="L108" i="1"/>
  <c r="Z107" i="1"/>
  <c r="Y107" i="1"/>
  <c r="X107" i="1"/>
  <c r="V107" i="1"/>
  <c r="U107" i="1"/>
  <c r="S107" i="1"/>
  <c r="Q107" i="1"/>
  <c r="P107" i="1"/>
  <c r="M107" i="1"/>
  <c r="L107" i="1"/>
  <c r="Z106" i="1"/>
  <c r="Y106" i="1"/>
  <c r="X106" i="1"/>
  <c r="V106" i="1"/>
  <c r="U106" i="1"/>
  <c r="S106" i="1"/>
  <c r="Q106" i="1"/>
  <c r="P106" i="1"/>
  <c r="M106" i="1"/>
  <c r="L106" i="1"/>
  <c r="X105" i="1"/>
  <c r="V105" i="1"/>
  <c r="U105" i="1"/>
  <c r="Q105" i="1"/>
  <c r="P105" i="1"/>
  <c r="M105" i="1"/>
  <c r="Z104" i="1"/>
  <c r="Y104" i="1"/>
  <c r="X104" i="1"/>
  <c r="V104" i="1"/>
  <c r="U104" i="1"/>
  <c r="S104" i="1"/>
  <c r="Q104" i="1"/>
  <c r="P104" i="1"/>
  <c r="M104" i="1"/>
  <c r="L104" i="1"/>
  <c r="Z103" i="1"/>
  <c r="X103" i="1"/>
  <c r="V103" i="1"/>
  <c r="U103" i="1"/>
  <c r="S103" i="1"/>
  <c r="P103" i="1"/>
  <c r="M103" i="1"/>
  <c r="L103" i="1"/>
  <c r="Z102" i="1"/>
  <c r="Y102" i="1"/>
  <c r="X102" i="1"/>
  <c r="V102" i="1"/>
  <c r="Q102" i="1"/>
  <c r="P102" i="1"/>
  <c r="Z101" i="1"/>
  <c r="X101" i="1"/>
  <c r="V101" i="1"/>
  <c r="Q101" i="1"/>
  <c r="P101" i="1"/>
  <c r="N101" i="1"/>
  <c r="M101" i="1"/>
  <c r="L101" i="1"/>
  <c r="Z100" i="1"/>
  <c r="Y100" i="1"/>
  <c r="X100" i="1"/>
  <c r="V100" i="1"/>
  <c r="U100" i="1"/>
  <c r="S100" i="1"/>
  <c r="Q100" i="1"/>
  <c r="P100" i="1"/>
  <c r="M100" i="1"/>
  <c r="L100" i="1"/>
  <c r="Z99" i="1"/>
  <c r="Y99" i="1"/>
  <c r="X99" i="1"/>
  <c r="V99" i="1"/>
  <c r="U99" i="1"/>
  <c r="S99" i="1"/>
  <c r="Q99" i="1"/>
  <c r="P99" i="1"/>
  <c r="M99" i="1"/>
  <c r="L99" i="1"/>
  <c r="Z98" i="1"/>
  <c r="Y98" i="1"/>
  <c r="X98" i="1"/>
  <c r="V98" i="1"/>
  <c r="U98" i="1"/>
  <c r="S98" i="1"/>
  <c r="Q98" i="1"/>
  <c r="P98" i="1"/>
  <c r="M98" i="1"/>
  <c r="L98" i="1"/>
  <c r="X97" i="1"/>
  <c r="V97" i="1"/>
  <c r="U97" i="1"/>
  <c r="S97" i="1"/>
  <c r="Q97" i="1"/>
  <c r="P97" i="1"/>
  <c r="M97" i="1"/>
  <c r="L97" i="1"/>
  <c r="X96" i="1"/>
  <c r="V96" i="1"/>
  <c r="U96" i="1"/>
  <c r="S96" i="1"/>
  <c r="Q96" i="1"/>
  <c r="P96" i="1"/>
  <c r="M96" i="1"/>
  <c r="L96" i="1"/>
  <c r="X95" i="1"/>
  <c r="V95" i="1"/>
  <c r="U95" i="1"/>
  <c r="S95" i="1"/>
  <c r="Q95" i="1"/>
  <c r="P95" i="1"/>
  <c r="M95" i="1"/>
  <c r="L95" i="1"/>
  <c r="X94" i="1"/>
  <c r="V94" i="1"/>
  <c r="U94" i="1"/>
  <c r="S94" i="1"/>
  <c r="Q94" i="1"/>
  <c r="P94" i="1"/>
  <c r="M94" i="1"/>
  <c r="L94" i="1"/>
  <c r="X93" i="1"/>
  <c r="V93" i="1"/>
  <c r="U93" i="1"/>
  <c r="S93" i="1"/>
  <c r="Q93" i="1"/>
  <c r="P93" i="1"/>
  <c r="M93" i="1"/>
  <c r="L93" i="1"/>
  <c r="X92" i="1"/>
  <c r="V92" i="1"/>
  <c r="U92" i="1"/>
  <c r="S92" i="1"/>
  <c r="Q92" i="1"/>
  <c r="P92" i="1"/>
  <c r="M92" i="1"/>
  <c r="L92" i="1"/>
  <c r="X91" i="1"/>
  <c r="V91" i="1"/>
  <c r="U91" i="1"/>
  <c r="S91" i="1"/>
  <c r="Q91" i="1"/>
  <c r="P91" i="1"/>
  <c r="M91" i="1"/>
  <c r="L91" i="1"/>
  <c r="X90" i="1"/>
  <c r="V90" i="1"/>
  <c r="U90" i="1"/>
  <c r="S90" i="1"/>
  <c r="Q90" i="1"/>
  <c r="P90" i="1"/>
  <c r="M90" i="1"/>
  <c r="L90" i="1"/>
  <c r="Z89" i="1"/>
  <c r="Y89" i="1"/>
  <c r="X89" i="1"/>
  <c r="V89" i="1"/>
  <c r="U89" i="1"/>
  <c r="S89" i="1"/>
  <c r="Q89" i="1"/>
  <c r="P89" i="1"/>
  <c r="M89" i="1"/>
  <c r="L89" i="1"/>
  <c r="Z88" i="1"/>
  <c r="Y88" i="1"/>
  <c r="X88" i="1"/>
  <c r="V88" i="1"/>
  <c r="U88" i="1"/>
  <c r="S88" i="1"/>
  <c r="Q88" i="1"/>
  <c r="P88" i="1"/>
  <c r="M88" i="1"/>
  <c r="L88" i="1"/>
  <c r="Z87" i="1"/>
  <c r="Y87" i="1"/>
  <c r="X87" i="1"/>
  <c r="V87" i="1"/>
  <c r="U87" i="1"/>
  <c r="S87" i="1"/>
  <c r="Q87" i="1"/>
  <c r="P87" i="1"/>
  <c r="M87" i="1"/>
  <c r="L87" i="1"/>
  <c r="Z86" i="1"/>
  <c r="Y86" i="1"/>
  <c r="X86" i="1"/>
  <c r="V86" i="1"/>
  <c r="U86" i="1"/>
  <c r="S86" i="1"/>
  <c r="Q86" i="1"/>
  <c r="P86" i="1"/>
  <c r="M86" i="1"/>
  <c r="L86" i="1"/>
  <c r="Z85" i="1"/>
  <c r="Y85" i="1"/>
  <c r="X85" i="1"/>
  <c r="V85" i="1"/>
  <c r="U85" i="1"/>
  <c r="S85" i="1"/>
  <c r="Q85" i="1"/>
  <c r="P85" i="1"/>
  <c r="M85" i="1"/>
  <c r="L85" i="1"/>
  <c r="Z84" i="1"/>
  <c r="Y84" i="1"/>
  <c r="X84" i="1"/>
  <c r="V84" i="1"/>
  <c r="U84" i="1"/>
  <c r="S84" i="1"/>
  <c r="Q84" i="1"/>
  <c r="P84" i="1"/>
  <c r="M84" i="1"/>
  <c r="L84" i="1"/>
  <c r="Z83" i="1"/>
  <c r="X83" i="1"/>
  <c r="V83" i="1"/>
  <c r="U83" i="1"/>
  <c r="S83" i="1"/>
  <c r="Q83" i="1"/>
  <c r="P83" i="1"/>
  <c r="M83" i="1"/>
  <c r="L83" i="1"/>
  <c r="Z82" i="1"/>
  <c r="Y82" i="1"/>
  <c r="X82" i="1"/>
  <c r="V82" i="1"/>
  <c r="U82" i="1"/>
  <c r="S82" i="1"/>
  <c r="Q82" i="1"/>
  <c r="P82" i="1"/>
  <c r="M82" i="1"/>
  <c r="L82" i="1"/>
  <c r="Z81" i="1"/>
  <c r="Y81" i="1"/>
  <c r="X81" i="1"/>
  <c r="V81" i="1"/>
  <c r="U81" i="1"/>
  <c r="S81" i="1"/>
  <c r="Q81" i="1"/>
  <c r="P81" i="1"/>
  <c r="M81" i="1"/>
  <c r="L81" i="1"/>
  <c r="Z80" i="1"/>
  <c r="Y80" i="1"/>
  <c r="X80" i="1"/>
  <c r="V80" i="1"/>
  <c r="U80" i="1"/>
  <c r="S80" i="1"/>
  <c r="Q80" i="1"/>
  <c r="P80" i="1"/>
  <c r="M80" i="1"/>
  <c r="L80" i="1"/>
  <c r="Z79" i="1"/>
  <c r="Y79" i="1"/>
  <c r="V79" i="1"/>
  <c r="U79" i="1"/>
  <c r="S79" i="1"/>
  <c r="P79" i="1"/>
  <c r="M79" i="1"/>
  <c r="L79" i="1"/>
  <c r="K79" i="1"/>
  <c r="X79" i="1" s="1"/>
  <c r="Z78" i="1"/>
  <c r="Y78" i="1"/>
  <c r="X78" i="1"/>
  <c r="V78" i="1"/>
  <c r="U78" i="1"/>
  <c r="S78" i="1"/>
  <c r="Q78" i="1"/>
  <c r="P78" i="1"/>
  <c r="M78" i="1"/>
  <c r="L78" i="1"/>
  <c r="Z73" i="1"/>
  <c r="Y73" i="1"/>
  <c r="X73" i="1"/>
  <c r="V73" i="1"/>
  <c r="U73" i="1"/>
  <c r="S73" i="1"/>
  <c r="Q73" i="1"/>
  <c r="P73" i="1"/>
  <c r="M73" i="1"/>
  <c r="L73" i="1"/>
  <c r="Z72" i="1"/>
  <c r="Y72" i="1"/>
  <c r="X72" i="1"/>
  <c r="V72" i="1"/>
  <c r="U72" i="1"/>
  <c r="S72" i="1"/>
  <c r="Q72" i="1"/>
  <c r="P72" i="1"/>
  <c r="M72" i="1"/>
  <c r="L72" i="1"/>
  <c r="Z71" i="1"/>
  <c r="Y71" i="1"/>
  <c r="X71" i="1"/>
  <c r="V71" i="1"/>
  <c r="U71" i="1"/>
  <c r="S71" i="1"/>
  <c r="Q71" i="1"/>
  <c r="P71" i="1"/>
  <c r="M71" i="1"/>
  <c r="L71" i="1"/>
  <c r="Z70" i="1"/>
  <c r="Y70" i="1"/>
  <c r="X70" i="1"/>
  <c r="V70" i="1"/>
  <c r="U70" i="1"/>
  <c r="S70" i="1"/>
  <c r="Q70" i="1"/>
  <c r="P70" i="1"/>
  <c r="M70" i="1"/>
  <c r="L70" i="1"/>
  <c r="Z69" i="1"/>
  <c r="Y69" i="1"/>
  <c r="X69" i="1"/>
  <c r="V69" i="1"/>
  <c r="U69" i="1"/>
  <c r="S69" i="1"/>
  <c r="Q69" i="1"/>
  <c r="P69" i="1"/>
  <c r="M69" i="1"/>
  <c r="L69" i="1"/>
  <c r="Z68" i="1"/>
  <c r="Y68" i="1"/>
  <c r="X68" i="1"/>
  <c r="V68" i="1"/>
  <c r="U68" i="1"/>
  <c r="S68" i="1"/>
  <c r="Q68" i="1"/>
  <c r="P68" i="1"/>
  <c r="M68" i="1"/>
  <c r="L68" i="1"/>
  <c r="Z67" i="1"/>
  <c r="Y67" i="1"/>
  <c r="X67" i="1"/>
  <c r="V67" i="1"/>
  <c r="U67" i="1"/>
  <c r="S67" i="1"/>
  <c r="Q67" i="1"/>
  <c r="P67" i="1"/>
  <c r="M67" i="1"/>
  <c r="L67" i="1"/>
  <c r="Z66" i="1"/>
  <c r="Y66" i="1"/>
  <c r="X66" i="1"/>
  <c r="V66" i="1"/>
  <c r="U66" i="1"/>
  <c r="S66" i="1"/>
  <c r="Q66" i="1"/>
  <c r="P66" i="1"/>
  <c r="M66" i="1"/>
  <c r="L66" i="1"/>
  <c r="Z65" i="1"/>
  <c r="Y65" i="1"/>
  <c r="X65" i="1"/>
  <c r="V65" i="1"/>
  <c r="U65" i="1"/>
  <c r="S65" i="1"/>
  <c r="Q65" i="1"/>
  <c r="P65" i="1"/>
  <c r="M65" i="1"/>
  <c r="L65" i="1"/>
  <c r="Z64" i="1"/>
  <c r="Y64" i="1"/>
  <c r="X64" i="1"/>
  <c r="V64" i="1"/>
  <c r="U64" i="1"/>
  <c r="S64" i="1"/>
  <c r="Q64" i="1"/>
  <c r="P64" i="1"/>
  <c r="M64" i="1"/>
  <c r="L64" i="1"/>
  <c r="Z63" i="1"/>
  <c r="Y63" i="1"/>
  <c r="X63" i="1"/>
  <c r="V63" i="1"/>
  <c r="U63" i="1"/>
  <c r="S63" i="1"/>
  <c r="Q63" i="1"/>
  <c r="P63" i="1"/>
  <c r="M63" i="1"/>
  <c r="L63" i="1"/>
  <c r="Z62" i="1"/>
  <c r="Y62" i="1"/>
  <c r="X62" i="1"/>
  <c r="V62" i="1"/>
  <c r="U62" i="1"/>
  <c r="S62" i="1"/>
  <c r="Q62" i="1"/>
  <c r="P62" i="1"/>
  <c r="M62" i="1"/>
  <c r="L62" i="1"/>
  <c r="Z61" i="1"/>
  <c r="Y61" i="1"/>
  <c r="X61" i="1"/>
  <c r="V61" i="1"/>
  <c r="U61" i="1"/>
  <c r="S61" i="1"/>
  <c r="Q61" i="1"/>
  <c r="P61" i="1"/>
  <c r="M61" i="1"/>
  <c r="L61" i="1"/>
  <c r="Z60" i="1"/>
  <c r="Y60" i="1"/>
  <c r="X60" i="1"/>
  <c r="V60" i="1"/>
  <c r="U60" i="1"/>
  <c r="S60" i="1"/>
  <c r="Q60" i="1"/>
  <c r="P60" i="1"/>
  <c r="M60" i="1"/>
  <c r="L60" i="1"/>
  <c r="Z59" i="1"/>
  <c r="Y59" i="1"/>
  <c r="X59" i="1"/>
  <c r="V59" i="1"/>
  <c r="U59" i="1"/>
  <c r="S59" i="1"/>
  <c r="Q59" i="1"/>
  <c r="P59" i="1"/>
  <c r="M59" i="1"/>
  <c r="L59" i="1"/>
  <c r="Z58" i="1"/>
  <c r="Y58" i="1"/>
  <c r="X58" i="1"/>
  <c r="V58" i="1"/>
  <c r="U58" i="1"/>
  <c r="S58" i="1"/>
  <c r="Q58" i="1"/>
  <c r="P58" i="1"/>
  <c r="M58" i="1"/>
  <c r="L58" i="1"/>
  <c r="Z57" i="1"/>
  <c r="Y57" i="1"/>
  <c r="X57" i="1"/>
  <c r="V57" i="1"/>
  <c r="U57" i="1"/>
  <c r="S57" i="1"/>
  <c r="Q57" i="1"/>
  <c r="P57" i="1"/>
  <c r="M57" i="1"/>
  <c r="L57" i="1"/>
  <c r="Z56" i="1"/>
  <c r="Y56" i="1"/>
  <c r="X56" i="1"/>
  <c r="V56" i="1"/>
  <c r="U56" i="1"/>
  <c r="S56" i="1"/>
  <c r="Q56" i="1"/>
  <c r="P56" i="1"/>
  <c r="M56" i="1"/>
  <c r="L56" i="1"/>
  <c r="Z55" i="1"/>
  <c r="Y55" i="1"/>
  <c r="X55" i="1"/>
  <c r="V55" i="1"/>
  <c r="U55" i="1"/>
  <c r="S55" i="1"/>
  <c r="Q55" i="1"/>
  <c r="P55" i="1"/>
  <c r="M55" i="1"/>
  <c r="L55" i="1"/>
  <c r="Z54" i="1"/>
  <c r="Y54" i="1"/>
  <c r="X54" i="1"/>
  <c r="V54" i="1"/>
  <c r="U54" i="1"/>
  <c r="S54" i="1"/>
  <c r="Q54" i="1"/>
  <c r="P54" i="1"/>
  <c r="M54" i="1"/>
  <c r="L54" i="1"/>
  <c r="Z53" i="1"/>
  <c r="Y53" i="1"/>
  <c r="X53" i="1"/>
  <c r="V53" i="1"/>
  <c r="U53" i="1"/>
  <c r="S53" i="1"/>
  <c r="Q53" i="1"/>
  <c r="P53" i="1"/>
  <c r="M53" i="1"/>
  <c r="L53" i="1"/>
  <c r="Z50" i="1"/>
  <c r="Y50" i="1"/>
  <c r="X50" i="1"/>
  <c r="V50" i="1"/>
  <c r="U50" i="1"/>
  <c r="S50" i="1"/>
  <c r="Q50" i="1"/>
  <c r="P50" i="1"/>
  <c r="M50" i="1"/>
  <c r="L50" i="1"/>
  <c r="Z49" i="1"/>
  <c r="Y49" i="1"/>
  <c r="X49" i="1"/>
  <c r="V49" i="1"/>
  <c r="U49" i="1"/>
  <c r="S49" i="1"/>
  <c r="Q49" i="1"/>
  <c r="P49" i="1"/>
  <c r="M49" i="1"/>
  <c r="L49" i="1"/>
  <c r="Z48" i="1"/>
  <c r="Y48" i="1"/>
  <c r="X48" i="1"/>
  <c r="V48" i="1"/>
  <c r="U48" i="1"/>
  <c r="S48" i="1"/>
  <c r="Q48" i="1"/>
  <c r="P48" i="1"/>
  <c r="M48" i="1"/>
  <c r="L48" i="1"/>
  <c r="Z47" i="1"/>
  <c r="Y47" i="1"/>
  <c r="X47" i="1"/>
  <c r="V47" i="1"/>
  <c r="U47" i="1"/>
  <c r="S47" i="1"/>
  <c r="Q47" i="1"/>
  <c r="P47" i="1"/>
  <c r="M47" i="1"/>
  <c r="L47" i="1"/>
  <c r="Z46" i="1"/>
  <c r="Y46" i="1"/>
  <c r="X46" i="1"/>
  <c r="V46" i="1"/>
  <c r="U46" i="1"/>
  <c r="S46" i="1"/>
  <c r="Q46" i="1"/>
  <c r="P46" i="1"/>
  <c r="M46" i="1"/>
  <c r="L46" i="1"/>
  <c r="Z45" i="1"/>
  <c r="Y45" i="1"/>
  <c r="X45" i="1"/>
  <c r="V45" i="1"/>
  <c r="U45" i="1"/>
  <c r="S45" i="1"/>
  <c r="Q45" i="1"/>
  <c r="P45" i="1"/>
  <c r="M45" i="1"/>
  <c r="L45" i="1"/>
  <c r="Z44" i="1"/>
  <c r="Y44" i="1"/>
  <c r="X44" i="1"/>
  <c r="V44" i="1"/>
  <c r="U44" i="1"/>
  <c r="S44" i="1"/>
  <c r="Q44" i="1"/>
  <c r="P44" i="1"/>
  <c r="M44" i="1"/>
  <c r="L44" i="1"/>
  <c r="Z43" i="1"/>
  <c r="Y43" i="1"/>
  <c r="X43" i="1"/>
  <c r="V43" i="1"/>
  <c r="U43" i="1"/>
  <c r="S43" i="1"/>
  <c r="Q43" i="1"/>
  <c r="P43" i="1"/>
  <c r="M43" i="1"/>
  <c r="L43" i="1"/>
  <c r="Z42" i="1"/>
  <c r="Y42" i="1"/>
  <c r="X42" i="1"/>
  <c r="V42" i="1"/>
  <c r="U42" i="1"/>
  <c r="S42" i="1"/>
  <c r="Q42" i="1"/>
  <c r="P42" i="1"/>
  <c r="M42" i="1"/>
  <c r="L42" i="1"/>
  <c r="Z41" i="1"/>
  <c r="Y41" i="1"/>
  <c r="X41" i="1"/>
  <c r="V41" i="1"/>
  <c r="U41" i="1"/>
  <c r="S41" i="1"/>
  <c r="Q41" i="1"/>
  <c r="P41" i="1"/>
  <c r="M41" i="1"/>
  <c r="L41" i="1"/>
  <c r="Z40" i="1"/>
  <c r="Y40" i="1"/>
  <c r="X40" i="1"/>
  <c r="V40" i="1"/>
  <c r="U40" i="1"/>
  <c r="S40" i="1"/>
  <c r="Q40" i="1"/>
  <c r="P40" i="1"/>
  <c r="M40" i="1"/>
  <c r="L40" i="1"/>
  <c r="Z39" i="1"/>
  <c r="Y39" i="1"/>
  <c r="X39" i="1"/>
  <c r="V39" i="1"/>
  <c r="U39" i="1"/>
  <c r="S39" i="1"/>
  <c r="Q39" i="1"/>
  <c r="P39" i="1"/>
  <c r="M39" i="1"/>
  <c r="L39" i="1"/>
  <c r="Z38" i="1"/>
  <c r="Y38" i="1"/>
  <c r="X38" i="1"/>
  <c r="V38" i="1"/>
  <c r="U38" i="1"/>
  <c r="S38" i="1"/>
  <c r="Q38" i="1"/>
  <c r="P38" i="1"/>
  <c r="M38" i="1"/>
  <c r="L38" i="1"/>
  <c r="Z37" i="1"/>
  <c r="Y37" i="1"/>
  <c r="X37" i="1"/>
  <c r="V37" i="1"/>
  <c r="U37" i="1"/>
  <c r="S37" i="1"/>
  <c r="Q37" i="1"/>
  <c r="P37" i="1"/>
  <c r="M37" i="1"/>
  <c r="L37" i="1"/>
  <c r="Z36" i="1"/>
  <c r="Y36" i="1"/>
  <c r="X36" i="1"/>
  <c r="V36" i="1"/>
  <c r="U36" i="1"/>
  <c r="S36" i="1"/>
  <c r="Q36" i="1"/>
  <c r="P36" i="1"/>
  <c r="M36" i="1"/>
  <c r="L36" i="1"/>
  <c r="Z35" i="1"/>
  <c r="Y35" i="1"/>
  <c r="X35" i="1"/>
  <c r="V35" i="1"/>
  <c r="Q35" i="1"/>
  <c r="P35" i="1"/>
  <c r="Z34" i="1"/>
  <c r="Y34" i="1"/>
  <c r="X34" i="1"/>
  <c r="V34" i="1"/>
  <c r="U34" i="1"/>
  <c r="S34" i="1"/>
  <c r="Q34" i="1"/>
  <c r="P34" i="1"/>
  <c r="M34" i="1"/>
  <c r="L34" i="1"/>
  <c r="Z33" i="1"/>
  <c r="Y33" i="1"/>
  <c r="X33" i="1"/>
  <c r="V33" i="1"/>
  <c r="U33" i="1"/>
  <c r="S33" i="1"/>
  <c r="Q33" i="1"/>
  <c r="P33" i="1"/>
  <c r="M33" i="1"/>
  <c r="L33" i="1"/>
  <c r="Z32" i="1"/>
  <c r="Y32" i="1"/>
  <c r="X32" i="1"/>
  <c r="V32" i="1"/>
  <c r="U32" i="1"/>
  <c r="S32" i="1"/>
  <c r="Q32" i="1"/>
  <c r="P32" i="1"/>
  <c r="M32" i="1"/>
  <c r="L32" i="1"/>
  <c r="Z31" i="1"/>
  <c r="Y31" i="1"/>
  <c r="X31" i="1"/>
  <c r="V31" i="1"/>
  <c r="U31" i="1"/>
  <c r="S31" i="1"/>
  <c r="Q31" i="1"/>
  <c r="P31" i="1"/>
  <c r="M31" i="1"/>
  <c r="L31" i="1"/>
  <c r="Z30" i="1"/>
  <c r="Y30" i="1"/>
  <c r="X30" i="1"/>
  <c r="V30" i="1"/>
  <c r="U30" i="1"/>
  <c r="S30" i="1"/>
  <c r="Q30" i="1"/>
  <c r="P30" i="1"/>
  <c r="M30" i="1"/>
  <c r="L30" i="1"/>
  <c r="Z29" i="1"/>
  <c r="Y29" i="1"/>
  <c r="X29" i="1"/>
  <c r="V29" i="1"/>
  <c r="U29" i="1"/>
  <c r="S29" i="1"/>
  <c r="Q29" i="1"/>
  <c r="P29" i="1"/>
  <c r="M29" i="1"/>
  <c r="L29" i="1"/>
  <c r="Z28" i="1"/>
  <c r="Y28" i="1"/>
  <c r="X28" i="1"/>
  <c r="V28" i="1"/>
  <c r="U28" i="1"/>
  <c r="S28" i="1"/>
  <c r="Q28" i="1"/>
  <c r="P28" i="1"/>
  <c r="M28" i="1"/>
  <c r="L28" i="1"/>
  <c r="Z27" i="1"/>
  <c r="Y27" i="1"/>
  <c r="X27" i="1"/>
  <c r="V27" i="1"/>
  <c r="U27" i="1"/>
  <c r="S27" i="1"/>
  <c r="Q27" i="1"/>
  <c r="P27" i="1"/>
  <c r="M27" i="1"/>
  <c r="L27" i="1"/>
  <c r="Z26" i="1"/>
  <c r="Y26" i="1"/>
  <c r="X26" i="1"/>
  <c r="V26" i="1"/>
  <c r="U26" i="1"/>
  <c r="S26" i="1"/>
  <c r="Q26" i="1"/>
  <c r="P26" i="1"/>
  <c r="M26" i="1"/>
  <c r="L26" i="1"/>
  <c r="Z25" i="1"/>
  <c r="Y25" i="1"/>
  <c r="X25" i="1"/>
  <c r="V25" i="1"/>
  <c r="U25" i="1"/>
  <c r="S25" i="1"/>
  <c r="Q25" i="1"/>
  <c r="P25" i="1"/>
  <c r="M25" i="1"/>
  <c r="L25" i="1"/>
  <c r="Z24" i="1"/>
  <c r="Y24" i="1"/>
  <c r="X24" i="1"/>
  <c r="V24" i="1"/>
  <c r="U24" i="1"/>
  <c r="S24" i="1"/>
  <c r="Q24" i="1"/>
  <c r="P24" i="1"/>
  <c r="M24" i="1"/>
  <c r="L24" i="1"/>
  <c r="Z23" i="1"/>
  <c r="Y23" i="1"/>
  <c r="X23" i="1"/>
  <c r="V23" i="1"/>
  <c r="U23" i="1"/>
  <c r="S23" i="1"/>
  <c r="Q23" i="1"/>
  <c r="P23" i="1"/>
  <c r="M23" i="1"/>
  <c r="L23" i="1"/>
  <c r="Z22" i="1"/>
  <c r="Y22" i="1"/>
  <c r="X22" i="1"/>
  <c r="V22" i="1"/>
  <c r="U22" i="1"/>
  <c r="S22" i="1"/>
  <c r="Q22" i="1"/>
  <c r="P22" i="1"/>
  <c r="M22" i="1"/>
  <c r="L22" i="1"/>
  <c r="Z21" i="1"/>
  <c r="Y21" i="1"/>
  <c r="X21" i="1"/>
  <c r="V21" i="1"/>
  <c r="U21" i="1"/>
  <c r="S21" i="1"/>
  <c r="Q21" i="1"/>
  <c r="P21" i="1"/>
  <c r="M21" i="1"/>
  <c r="L21" i="1"/>
  <c r="Z20" i="1"/>
  <c r="Y20" i="1"/>
  <c r="X20" i="1"/>
  <c r="V20" i="1"/>
  <c r="U20" i="1"/>
  <c r="S20" i="1"/>
  <c r="Q20" i="1"/>
  <c r="P20" i="1"/>
  <c r="M20" i="1"/>
  <c r="L20" i="1"/>
  <c r="Z19" i="1"/>
  <c r="Y19" i="1"/>
  <c r="X19" i="1"/>
  <c r="V19" i="1"/>
  <c r="U19" i="1"/>
  <c r="S19" i="1"/>
  <c r="Q19" i="1"/>
  <c r="P19" i="1"/>
  <c r="M19" i="1"/>
  <c r="L19" i="1"/>
  <c r="Z18" i="1"/>
  <c r="Y18" i="1"/>
  <c r="X18" i="1"/>
  <c r="V18" i="1"/>
  <c r="U18" i="1"/>
  <c r="S18" i="1"/>
  <c r="Q18" i="1"/>
  <c r="P18" i="1"/>
  <c r="M18" i="1"/>
  <c r="L18" i="1"/>
  <c r="Z17" i="1"/>
  <c r="Y17" i="1"/>
  <c r="X17" i="1"/>
  <c r="V17" i="1"/>
  <c r="U17" i="1"/>
  <c r="S17" i="1"/>
  <c r="Q17" i="1"/>
  <c r="P17" i="1"/>
  <c r="M17" i="1"/>
  <c r="L17" i="1"/>
  <c r="Z16" i="1"/>
  <c r="Y16" i="1"/>
  <c r="X16" i="1"/>
  <c r="V16" i="1"/>
  <c r="U16" i="1"/>
  <c r="S16" i="1"/>
  <c r="Q16" i="1"/>
  <c r="P16" i="1"/>
  <c r="M16" i="1"/>
  <c r="L16" i="1"/>
  <c r="Z15" i="1"/>
  <c r="Y15" i="1"/>
  <c r="X15" i="1"/>
  <c r="V15" i="1"/>
  <c r="U15" i="1"/>
  <c r="S15" i="1"/>
  <c r="Q15" i="1"/>
  <c r="P15" i="1"/>
  <c r="M15" i="1"/>
  <c r="L15" i="1"/>
  <c r="X14" i="1"/>
  <c r="V14" i="1"/>
  <c r="U14" i="1"/>
  <c r="S14" i="1"/>
  <c r="Q14" i="1"/>
  <c r="P14" i="1"/>
  <c r="M14" i="1"/>
  <c r="L14" i="1"/>
  <c r="Z13" i="1"/>
  <c r="Y13" i="1"/>
  <c r="X13" i="1"/>
  <c r="V13" i="1"/>
  <c r="U13" i="1"/>
  <c r="S13" i="1"/>
  <c r="Q13" i="1"/>
  <c r="P13" i="1"/>
  <c r="M13" i="1"/>
  <c r="L13" i="1"/>
  <c r="Y131" i="1" l="1"/>
  <c r="Z131" i="1"/>
  <c r="X130" i="1"/>
  <c r="X209" i="1"/>
  <c r="Y130" i="1"/>
  <c r="Y209" i="1"/>
  <c r="Q79" i="1"/>
  <c r="Z130" i="1"/>
  <c r="P131" i="1"/>
  <c r="V131" i="1"/>
  <c r="Z209" i="1"/>
  <c r="Q130" i="1"/>
  <c r="Q209" i="1"/>
  <c r="P130" i="1"/>
  <c r="Q131" i="1"/>
  <c r="P209" i="1"/>
  <c r="U19" i="4" l="1"/>
  <c r="R19" i="4"/>
  <c r="N19" i="4"/>
  <c r="M19" i="4"/>
  <c r="U18" i="4"/>
  <c r="R18" i="4"/>
  <c r="N18" i="4"/>
  <c r="M18" i="4"/>
  <c r="U17" i="4"/>
  <c r="R17" i="4"/>
  <c r="N17" i="4"/>
  <c r="M17" i="4"/>
  <c r="U16" i="4"/>
  <c r="R16" i="4"/>
  <c r="N16" i="4"/>
  <c r="M16" i="4"/>
  <c r="AA14" i="2" l="1"/>
  <c r="AA19" i="2"/>
  <c r="AA55" i="2" l="1"/>
  <c r="AA54" i="2"/>
  <c r="AA52" i="2" l="1"/>
  <c r="W52" i="2"/>
  <c r="X52" i="2" s="1"/>
  <c r="S52" i="2"/>
  <c r="R52" i="2"/>
  <c r="AA46" i="2" l="1"/>
  <c r="W46" i="2"/>
  <c r="S46" i="2"/>
  <c r="R46" i="2"/>
  <c r="Z38" i="3" l="1"/>
  <c r="Y38" i="3"/>
  <c r="X38" i="3"/>
  <c r="V38" i="3"/>
  <c r="U38" i="3"/>
  <c r="S38" i="3"/>
  <c r="P38" i="3"/>
  <c r="M38" i="3"/>
  <c r="L38" i="3"/>
  <c r="Z35" i="3"/>
  <c r="Y35" i="3"/>
  <c r="X35" i="3"/>
  <c r="V35" i="3"/>
  <c r="U35" i="3"/>
  <c r="S35" i="3"/>
  <c r="P35" i="3"/>
  <c r="M35" i="3"/>
  <c r="L35" i="3"/>
  <c r="Z33" i="3"/>
  <c r="Y33" i="3"/>
  <c r="X33" i="3"/>
  <c r="V33" i="3"/>
  <c r="U33" i="3"/>
  <c r="S33" i="3"/>
  <c r="P33" i="3"/>
  <c r="M33" i="3"/>
  <c r="L33" i="3"/>
  <c r="Z31" i="3"/>
  <c r="Y31" i="3"/>
  <c r="X31" i="3"/>
  <c r="V31" i="3"/>
  <c r="P31" i="3"/>
  <c r="Z30" i="3"/>
  <c r="Y30" i="3"/>
  <c r="X30" i="3"/>
  <c r="V30" i="3"/>
  <c r="U30" i="3"/>
  <c r="S30" i="3"/>
  <c r="P30" i="3"/>
  <c r="M30" i="3"/>
  <c r="L30" i="3"/>
  <c r="Z29" i="3"/>
  <c r="Y29" i="3"/>
  <c r="X29" i="3"/>
  <c r="V29" i="3"/>
  <c r="P29" i="3"/>
  <c r="Z28" i="3"/>
  <c r="Y28" i="3"/>
  <c r="X28" i="3"/>
  <c r="V28" i="3"/>
  <c r="P28" i="3"/>
  <c r="Z27" i="3"/>
  <c r="Y27" i="3"/>
  <c r="X27" i="3"/>
  <c r="V27" i="3"/>
  <c r="U27" i="3"/>
  <c r="S27" i="3"/>
  <c r="P27" i="3"/>
  <c r="M27" i="3"/>
  <c r="L27" i="3"/>
  <c r="Z26" i="3"/>
  <c r="Y26" i="3"/>
  <c r="X26" i="3"/>
  <c r="V26" i="3"/>
  <c r="U26" i="3"/>
  <c r="S26" i="3"/>
  <c r="P26" i="3"/>
  <c r="M26" i="3"/>
  <c r="L26" i="3"/>
  <c r="Z25" i="3"/>
  <c r="Y25" i="3"/>
  <c r="X25" i="3"/>
  <c r="V25" i="3"/>
  <c r="U25" i="3"/>
  <c r="S25" i="3"/>
  <c r="P25" i="3"/>
  <c r="M25" i="3"/>
  <c r="L25" i="3"/>
  <c r="Z24" i="3"/>
  <c r="Y24" i="3"/>
  <c r="X24" i="3"/>
  <c r="V24" i="3"/>
  <c r="U24" i="3"/>
  <c r="S24" i="3"/>
  <c r="P24" i="3"/>
  <c r="M24" i="3"/>
  <c r="L24" i="3"/>
  <c r="Z23" i="3"/>
  <c r="Y23" i="3"/>
  <c r="X23" i="3"/>
  <c r="V23" i="3"/>
  <c r="U23" i="3"/>
  <c r="S23" i="3"/>
  <c r="P23" i="3"/>
  <c r="M23" i="3"/>
  <c r="L23" i="3"/>
  <c r="Z22" i="3"/>
  <c r="Y22" i="3"/>
  <c r="X22" i="3"/>
  <c r="V22" i="3"/>
  <c r="U22" i="3"/>
  <c r="S22" i="3"/>
  <c r="P22" i="3"/>
  <c r="M22" i="3"/>
  <c r="L22" i="3"/>
  <c r="Z20" i="3"/>
  <c r="Y20" i="3"/>
  <c r="X20" i="3"/>
  <c r="V20" i="3"/>
  <c r="U20" i="3"/>
  <c r="S20" i="3"/>
  <c r="P20" i="3"/>
  <c r="M20" i="3"/>
  <c r="L20" i="3"/>
  <c r="Z19" i="3"/>
  <c r="Y19" i="3"/>
  <c r="X19" i="3"/>
  <c r="V19" i="3"/>
  <c r="U19" i="3"/>
  <c r="S19" i="3"/>
  <c r="P19" i="3"/>
  <c r="M19" i="3"/>
  <c r="L19" i="3"/>
  <c r="Z18" i="3"/>
  <c r="Y18" i="3"/>
  <c r="X18" i="3"/>
  <c r="V18" i="3"/>
  <c r="U18" i="3"/>
  <c r="S18" i="3"/>
  <c r="P18" i="3"/>
  <c r="M18" i="3"/>
  <c r="L18" i="3"/>
  <c r="Z17" i="3"/>
  <c r="Y17" i="3"/>
  <c r="X17" i="3"/>
  <c r="V17" i="3"/>
  <c r="U17" i="3"/>
  <c r="S17" i="3"/>
  <c r="P17" i="3"/>
  <c r="M17" i="3"/>
  <c r="L17" i="3"/>
  <c r="Z15" i="3"/>
  <c r="Y15" i="3"/>
  <c r="X15" i="3"/>
  <c r="V15" i="3"/>
  <c r="U15" i="3"/>
  <c r="S15" i="3"/>
  <c r="P15" i="3"/>
  <c r="M15" i="3"/>
  <c r="L15" i="3"/>
  <c r="Z14" i="3"/>
  <c r="Y14" i="3"/>
  <c r="X14" i="3"/>
  <c r="V14" i="3"/>
  <c r="U14" i="3"/>
  <c r="S14" i="3"/>
  <c r="P14" i="3"/>
  <c r="M14" i="3"/>
  <c r="L14" i="3"/>
  <c r="Z13" i="3"/>
  <c r="Y13" i="3"/>
  <c r="X13" i="3"/>
  <c r="V13" i="3"/>
  <c r="U13" i="3"/>
  <c r="S13" i="3"/>
  <c r="P13" i="3"/>
  <c r="M13" i="3"/>
  <c r="L13" i="3"/>
  <c r="Z12" i="3"/>
  <c r="Y12" i="3"/>
  <c r="X12" i="3"/>
  <c r="V12" i="3"/>
  <c r="U12" i="3"/>
  <c r="S12" i="3"/>
  <c r="P12" i="3"/>
  <c r="M12" i="3"/>
  <c r="L12" i="3"/>
  <c r="Z11" i="3"/>
  <c r="Y11" i="3"/>
  <c r="X11" i="3"/>
  <c r="V11" i="3"/>
  <c r="U11" i="3"/>
  <c r="S11" i="3"/>
  <c r="P11" i="3"/>
  <c r="M11" i="3"/>
  <c r="L11" i="3"/>
  <c r="Z10" i="3"/>
  <c r="Y10" i="3"/>
  <c r="X10" i="3"/>
  <c r="V10" i="3"/>
  <c r="U10" i="3"/>
  <c r="S10" i="3"/>
  <c r="P10" i="3"/>
  <c r="M10" i="3"/>
  <c r="L10" i="3"/>
  <c r="Z9" i="3"/>
  <c r="Y9" i="3"/>
  <c r="X9" i="3"/>
  <c r="V9" i="3"/>
  <c r="U9" i="3"/>
  <c r="S9" i="3"/>
  <c r="P9" i="3"/>
  <c r="M9" i="3"/>
  <c r="L9" i="3"/>
  <c r="Z8" i="3"/>
  <c r="Y8" i="3"/>
  <c r="X8" i="3"/>
  <c r="V8" i="3"/>
  <c r="U8" i="3"/>
  <c r="S8" i="3"/>
  <c r="P8" i="3"/>
  <c r="M8" i="3"/>
  <c r="L8" i="3"/>
  <c r="Z7" i="3"/>
  <c r="Y7" i="3"/>
  <c r="X7" i="3"/>
  <c r="V7" i="3"/>
  <c r="U7" i="3"/>
  <c r="S7" i="3"/>
  <c r="P7" i="3"/>
  <c r="M7" i="3"/>
  <c r="L7" i="3"/>
  <c r="Z6" i="3"/>
  <c r="Y6" i="3"/>
  <c r="X6" i="3"/>
  <c r="V6" i="3"/>
  <c r="U6" i="3"/>
  <c r="S6" i="3"/>
  <c r="P6" i="3"/>
  <c r="M6" i="3"/>
  <c r="L6" i="3"/>
  <c r="AA95" i="2" l="1"/>
  <c r="V95" i="2"/>
  <c r="U95" i="2"/>
  <c r="S95" i="2"/>
  <c r="R95" i="2"/>
  <c r="AA94" i="2"/>
  <c r="V94" i="2"/>
  <c r="U94" i="2"/>
  <c r="S94" i="2"/>
  <c r="R94" i="2"/>
  <c r="AA93" i="2"/>
  <c r="V93" i="2"/>
  <c r="U93" i="2"/>
  <c r="S93" i="2"/>
  <c r="R93" i="2"/>
  <c r="AA92" i="2"/>
  <c r="V92" i="2"/>
  <c r="U92" i="2"/>
  <c r="S92" i="2"/>
  <c r="R92" i="2"/>
  <c r="AA91" i="2"/>
  <c r="V91" i="2"/>
  <c r="U91" i="2"/>
  <c r="S91" i="2"/>
  <c r="R91" i="2"/>
  <c r="AA90" i="2"/>
  <c r="S90" i="2"/>
  <c r="R90" i="2"/>
  <c r="S88" i="2"/>
  <c r="AA85" i="2"/>
  <c r="S85" i="2"/>
  <c r="AA84" i="2"/>
  <c r="S84" i="2"/>
  <c r="AA83" i="2"/>
  <c r="S83" i="2"/>
  <c r="AA81" i="2"/>
  <c r="W81" i="2"/>
  <c r="X81" i="2" s="1"/>
  <c r="S81" i="2"/>
  <c r="R81" i="2"/>
  <c r="AA80" i="2"/>
  <c r="W80" i="2"/>
  <c r="X80" i="2" s="1"/>
  <c r="S80" i="2"/>
  <c r="R80" i="2"/>
  <c r="AA79" i="2"/>
  <c r="W79" i="2"/>
  <c r="X79" i="2" s="1"/>
  <c r="S79" i="2"/>
  <c r="R79" i="2"/>
  <c r="AA78" i="2"/>
  <c r="W78" i="2"/>
  <c r="X78" i="2" s="1"/>
  <c r="S78" i="2"/>
  <c r="R78" i="2"/>
  <c r="AA77" i="2"/>
  <c r="W77" i="2"/>
  <c r="X77" i="2" s="1"/>
  <c r="S77" i="2"/>
  <c r="R77" i="2"/>
  <c r="AA75" i="2"/>
  <c r="W75" i="2"/>
  <c r="X75" i="2" s="1"/>
  <c r="S75" i="2"/>
  <c r="R75" i="2"/>
  <c r="AA74" i="2"/>
  <c r="W74" i="2"/>
  <c r="X74" i="2" s="1"/>
  <c r="S74" i="2"/>
  <c r="R74" i="2"/>
  <c r="AA73" i="2"/>
  <c r="W73" i="2"/>
  <c r="X73" i="2" s="1"/>
  <c r="S73" i="2"/>
  <c r="R73" i="2"/>
  <c r="S71" i="2"/>
  <c r="AA70" i="2"/>
  <c r="W70" i="2"/>
  <c r="X70" i="2" s="1"/>
  <c r="S70" i="2"/>
  <c r="R70" i="2"/>
  <c r="AA69" i="2"/>
  <c r="W69" i="2"/>
  <c r="X69" i="2" s="1"/>
  <c r="S69" i="2"/>
  <c r="R69" i="2"/>
  <c r="AA68" i="2"/>
  <c r="W68" i="2"/>
  <c r="X68" i="2" s="1"/>
  <c r="S68" i="2"/>
  <c r="R68" i="2"/>
  <c r="AA66" i="2"/>
  <c r="W66" i="2"/>
  <c r="X66" i="2" s="1"/>
  <c r="R66" i="2"/>
  <c r="AA65" i="2"/>
  <c r="AA64" i="2"/>
  <c r="W64" i="2"/>
  <c r="X64" i="2" s="1"/>
  <c r="R64" i="2"/>
  <c r="AA62" i="2"/>
  <c r="W62" i="2"/>
  <c r="X62" i="2" s="1"/>
  <c r="S62" i="2"/>
  <c r="R62" i="2"/>
  <c r="AA61" i="2"/>
  <c r="W61" i="2"/>
  <c r="X61" i="2" s="1"/>
  <c r="S61" i="2"/>
  <c r="R61" i="2"/>
  <c r="AA60" i="2"/>
  <c r="W60" i="2"/>
  <c r="X60" i="2" s="1"/>
  <c r="S60" i="2"/>
  <c r="R60" i="2"/>
  <c r="AA59" i="2"/>
  <c r="W59" i="2"/>
  <c r="X59" i="2" s="1"/>
  <c r="S59" i="2"/>
  <c r="R59" i="2"/>
  <c r="AA58" i="2"/>
  <c r="W58" i="2"/>
  <c r="X58" i="2" s="1"/>
  <c r="S58" i="2"/>
  <c r="R58" i="2"/>
  <c r="AA57" i="2"/>
  <c r="W57" i="2"/>
  <c r="X57" i="2" s="1"/>
  <c r="S57" i="2"/>
  <c r="R57" i="2"/>
  <c r="W55" i="2"/>
  <c r="X55" i="2" s="1"/>
  <c r="S55" i="2"/>
  <c r="R55" i="2"/>
  <c r="W54" i="2"/>
  <c r="X54" i="2" s="1"/>
  <c r="S54" i="2"/>
  <c r="R54" i="2"/>
  <c r="AA51" i="2"/>
  <c r="W51" i="2"/>
  <c r="S51" i="2"/>
  <c r="R51" i="2"/>
  <c r="AA50" i="2"/>
  <c r="W50" i="2"/>
  <c r="S50" i="2"/>
  <c r="R50" i="2"/>
  <c r="AA49" i="2"/>
  <c r="W49" i="2"/>
  <c r="S49" i="2"/>
  <c r="R49" i="2"/>
  <c r="AA48" i="2"/>
  <c r="W48" i="2"/>
  <c r="S48" i="2"/>
  <c r="R48" i="2"/>
  <c r="AA47" i="2"/>
  <c r="W47" i="2"/>
  <c r="S47" i="2"/>
  <c r="R47" i="2"/>
  <c r="AA45" i="2"/>
  <c r="W45" i="2"/>
  <c r="S45" i="2"/>
  <c r="R45" i="2"/>
  <c r="AA44" i="2"/>
  <c r="W44" i="2"/>
  <c r="R44" i="2"/>
  <c r="AA43" i="2"/>
  <c r="W43" i="2"/>
  <c r="X43" i="2" s="1"/>
  <c r="R43" i="2"/>
  <c r="AA41" i="2"/>
  <c r="W41" i="2"/>
  <c r="X41" i="2" s="1"/>
  <c r="S41" i="2"/>
  <c r="R41" i="2"/>
  <c r="AA40" i="2"/>
  <c r="W40" i="2"/>
  <c r="S40" i="2"/>
  <c r="R40" i="2"/>
  <c r="AA39" i="2"/>
  <c r="W39" i="2"/>
  <c r="S39" i="2"/>
  <c r="R39" i="2"/>
  <c r="AA38" i="2"/>
  <c r="W38" i="2"/>
  <c r="S38" i="2"/>
  <c r="R38" i="2"/>
  <c r="AA37" i="2"/>
  <c r="W37" i="2"/>
  <c r="R37" i="2"/>
  <c r="AA36" i="2"/>
  <c r="W36" i="2"/>
  <c r="R36" i="2"/>
  <c r="AA32" i="2"/>
  <c r="W32" i="2"/>
  <c r="X32" i="2" s="1"/>
  <c r="S32" i="2"/>
  <c r="R32" i="2"/>
  <c r="AA31" i="2"/>
  <c r="W31" i="2"/>
  <c r="X31" i="2" s="1"/>
  <c r="S31" i="2"/>
  <c r="R31" i="2"/>
  <c r="AA30" i="2"/>
  <c r="W30" i="2"/>
  <c r="X30" i="2" s="1"/>
  <c r="S30" i="2"/>
  <c r="R30" i="2"/>
  <c r="AA29" i="2"/>
  <c r="W29" i="2"/>
  <c r="X29" i="2" s="1"/>
  <c r="S29" i="2"/>
  <c r="R29" i="2"/>
  <c r="AA28" i="2"/>
  <c r="W28" i="2"/>
  <c r="X28" i="2" s="1"/>
  <c r="S28" i="2"/>
  <c r="R28" i="2"/>
  <c r="AA27" i="2"/>
  <c r="W27" i="2"/>
  <c r="X27" i="2" s="1"/>
  <c r="S27" i="2"/>
  <c r="R27" i="2"/>
  <c r="AA26" i="2"/>
  <c r="W26" i="2"/>
  <c r="X26" i="2" s="1"/>
  <c r="S26" i="2"/>
  <c r="R26" i="2"/>
  <c r="AA25" i="2"/>
  <c r="W25" i="2"/>
  <c r="X25" i="2" s="1"/>
  <c r="S25" i="2"/>
  <c r="R25" i="2"/>
  <c r="AA24" i="2"/>
  <c r="W24" i="2"/>
  <c r="S24" i="2"/>
  <c r="R24" i="2"/>
  <c r="AA23" i="2"/>
  <c r="W23" i="2"/>
  <c r="X23" i="2" s="1"/>
  <c r="S23" i="2"/>
  <c r="R23" i="2"/>
  <c r="AA22" i="2"/>
  <c r="W22" i="2"/>
  <c r="X22" i="2" s="1"/>
  <c r="S22" i="2"/>
  <c r="R22" i="2"/>
  <c r="AA21" i="2"/>
  <c r="S21" i="2"/>
  <c r="AA20" i="2"/>
  <c r="W20" i="2"/>
  <c r="X20" i="2" s="1"/>
  <c r="S20" i="2"/>
  <c r="R20" i="2"/>
  <c r="AA18" i="2"/>
  <c r="W18" i="2"/>
  <c r="X18" i="2" s="1"/>
  <c r="S18" i="2"/>
  <c r="R18" i="2"/>
  <c r="AA17" i="2"/>
  <c r="W17" i="2"/>
  <c r="X17" i="2" s="1"/>
  <c r="S17" i="2"/>
  <c r="R17" i="2"/>
  <c r="AA16" i="2"/>
  <c r="S16" i="2"/>
  <c r="AA15" i="2"/>
  <c r="S15" i="2"/>
  <c r="S14" i="2"/>
</calcChain>
</file>

<file path=xl/sharedStrings.xml><?xml version="1.0" encoding="utf-8"?>
<sst xmlns="http://schemas.openxmlformats.org/spreadsheetml/2006/main" count="900" uniqueCount="574">
  <si>
    <t>УТВЕРЖДАЮ</t>
  </si>
  <si>
    <t>Главный врач ДУП</t>
  </si>
  <si>
    <t>"Санаторий "Приднепровский"</t>
  </si>
  <si>
    <t xml:space="preserve">Прейскурант на платные медицинские услуги </t>
  </si>
  <si>
    <t>№ п/п</t>
  </si>
  <si>
    <t>Наименование работ</t>
  </si>
  <si>
    <t xml:space="preserve">Утвержденный тариф </t>
  </si>
  <si>
    <t xml:space="preserve">стоимость </t>
  </si>
  <si>
    <t>резиденты/РБ, бел.руб.//до ден.</t>
  </si>
  <si>
    <t>в т.ч.НДС</t>
  </si>
  <si>
    <t>Отпускная цена</t>
  </si>
  <si>
    <t>для резидентов РБ,бел.руб.</t>
  </si>
  <si>
    <t>для нерезидентов РБ,бел.руб.</t>
  </si>
  <si>
    <t>до деном.</t>
  </si>
  <si>
    <t>материалов с НДС,бел.руб.</t>
  </si>
  <si>
    <t xml:space="preserve">без скидки </t>
  </si>
  <si>
    <t>со скидкой 5%</t>
  </si>
  <si>
    <t>со скидк. 5%</t>
  </si>
  <si>
    <t>Массаж</t>
  </si>
  <si>
    <t>Подготовка к проведению процедуры массажа</t>
  </si>
  <si>
    <t>Массаж головы ( 1 единица)</t>
  </si>
  <si>
    <t>3*</t>
  </si>
  <si>
    <t>Массаж шеи ( 1 единица)</t>
  </si>
  <si>
    <t>4*</t>
  </si>
  <si>
    <t>Массаж воротниковой зоны ( 1,5 единицы)</t>
  </si>
  <si>
    <t>5*</t>
  </si>
  <si>
    <t>Массаж верхней конечности ( 1,5 единицы)</t>
  </si>
  <si>
    <t>6*</t>
  </si>
  <si>
    <t>7*</t>
  </si>
  <si>
    <t>Массаж плечевого сустава ( 1 единица)</t>
  </si>
  <si>
    <t>8*</t>
  </si>
  <si>
    <t>Массаж локтевого сустава ( 1 единица)</t>
  </si>
  <si>
    <t>9*</t>
  </si>
  <si>
    <t>Массаж лучезапястного сустава ( 1 единица)</t>
  </si>
  <si>
    <t>10*</t>
  </si>
  <si>
    <t>Массаж кисти и предплечья ( 1 единица)</t>
  </si>
  <si>
    <t>11*</t>
  </si>
  <si>
    <t>Массаж области грудной клетки ( 2,5 единицы)</t>
  </si>
  <si>
    <t>12*</t>
  </si>
  <si>
    <t>Массаж спины ( грудной отдел) ( 1,5 единицы)</t>
  </si>
  <si>
    <t>13*</t>
  </si>
  <si>
    <t>Массаж мышц передней брюшной стенки ( 1 единица)</t>
  </si>
  <si>
    <t>14*</t>
  </si>
  <si>
    <t>Массаж пояснично-крестцовой области ( 1 единица)</t>
  </si>
  <si>
    <t>15*</t>
  </si>
  <si>
    <t>Массаж спины и поясницы ( 2 единицы)</t>
  </si>
  <si>
    <t>16*</t>
  </si>
  <si>
    <t>Массаж области позвоночника ( 2,5 единицы)</t>
  </si>
  <si>
    <t>17*</t>
  </si>
  <si>
    <t>Массаж нижней конечности (1,5 единицы)</t>
  </si>
  <si>
    <t>18*</t>
  </si>
  <si>
    <t>Массаж нижней конечности и поясницы ( 2 единицы)</t>
  </si>
  <si>
    <t>19*</t>
  </si>
  <si>
    <t>Массаж тазобедренного сустава (1 единица)</t>
  </si>
  <si>
    <t>20*</t>
  </si>
  <si>
    <t>Массаж коленного сустава ( 1 единица)</t>
  </si>
  <si>
    <t>21*</t>
  </si>
  <si>
    <t>Массаж голеностопного сустава ( 1 единица)</t>
  </si>
  <si>
    <t>Лечебный массаж предстательной железы</t>
  </si>
  <si>
    <t>Вакуумный массаж шеи ( 1 единица)</t>
  </si>
  <si>
    <t>Вакуумный массаж воротниковой зоны ( 1,5 единицы)</t>
  </si>
  <si>
    <t>24*</t>
  </si>
  <si>
    <t>Вакуумный массаж плечевого сустава ( 1 единица)</t>
  </si>
  <si>
    <t>25*</t>
  </si>
  <si>
    <t>Вакуумный массаж межлопаточной области ( 1 единица)</t>
  </si>
  <si>
    <t>26*</t>
  </si>
  <si>
    <t>Вакуумный массаж верхней конечности ( 1,5 единицы)</t>
  </si>
  <si>
    <t>27*</t>
  </si>
  <si>
    <t>Вакуумный массаж области печени ( 1 единица)</t>
  </si>
  <si>
    <t>28*</t>
  </si>
  <si>
    <t>Вакуумный массаж области грудной клетки ( 1,5 единиц)</t>
  </si>
  <si>
    <t>29*</t>
  </si>
  <si>
    <t>Вакуумный массаж спины (1,5 единицы)</t>
  </si>
  <si>
    <t>30*</t>
  </si>
  <si>
    <t>Вакуумный массаж области живота ( 1 единица)</t>
  </si>
  <si>
    <t>31*</t>
  </si>
  <si>
    <t>Вакуумный массаж области позвоночника (1,5 единицы)</t>
  </si>
  <si>
    <t>32*</t>
  </si>
  <si>
    <t>Вакуумный массаж грудного отдела позвоночника ( 1 единица)</t>
  </si>
  <si>
    <t>33*</t>
  </si>
  <si>
    <t>Вакуумный массаж пояснично-крестцовой области ( 1 единица)</t>
  </si>
  <si>
    <t>34*</t>
  </si>
  <si>
    <t>Вакуумный массаж спины и поясницы ( 1,5 единицы)</t>
  </si>
  <si>
    <t>35*</t>
  </si>
  <si>
    <t>Вакуумный массаж тазобедренного сустава ( 1 единица)</t>
  </si>
  <si>
    <t>36*</t>
  </si>
  <si>
    <t>Вакуумный массаж нижней конечности ( 1,5 единицы)</t>
  </si>
  <si>
    <t>в тариф доп-но включается подготовка к массажу,пункт 1 данного прейскуранта</t>
  </si>
  <si>
    <t xml:space="preserve">электростатический вибромассаж </t>
  </si>
  <si>
    <t xml:space="preserve">         Электролечение</t>
  </si>
  <si>
    <t>Электрофорез постоянным током</t>
  </si>
  <si>
    <t>Гидрогальванические камерные ванны</t>
  </si>
  <si>
    <t>Электросон,трансцеребральная электротерапия</t>
  </si>
  <si>
    <t>Диадинамотерапия</t>
  </si>
  <si>
    <t>Амплипульстерапия,1 зона</t>
  </si>
  <si>
    <t>Амплипульстерапия, 2 зона</t>
  </si>
  <si>
    <t>Интерференцтерапия</t>
  </si>
  <si>
    <t>Дарсонвализация местная</t>
  </si>
  <si>
    <t>Ультравысокочастотная терапия</t>
  </si>
  <si>
    <t>Магнитотерапия местная ( Фотоспок)</t>
  </si>
  <si>
    <t>Магнитотерапия полостная</t>
  </si>
  <si>
    <t>Магнитотерапия общая ( на аппарате "Униспок") ( с простыней)</t>
  </si>
  <si>
    <t>Магнитотерапия общая ( на аппарате "Униспок") ( каждая последующая)</t>
  </si>
  <si>
    <t>Магнитотерапия общая ( на аппарате "Магнитотурботрон") (15 мин.)</t>
  </si>
  <si>
    <t>Магнитостимуляция мышц тазового дна на аппарате "Авантрон"</t>
  </si>
  <si>
    <t>Вакуумтерапия на установке VACUMED,30 мин. ( с мешком)</t>
  </si>
  <si>
    <t>Вакуумтерапия на установке VACUMED,30 мин.</t>
  </si>
  <si>
    <t>Видимое,инфракрасное облучение общее,местное</t>
  </si>
  <si>
    <t>Лазеротерапия,магнитолазеротерапия чрезкожная ( 1 сустав)</t>
  </si>
  <si>
    <t>Лазеротерапия,магнитолазеротерапия чрезкожная ( 2 сустава)</t>
  </si>
  <si>
    <t>Надвенное лазерное облучение,магнитолазерное облучение</t>
  </si>
  <si>
    <t xml:space="preserve">        Воздействие факторами механической природы</t>
  </si>
  <si>
    <t>Ультрафонофорез</t>
  </si>
  <si>
    <t>Пневмокомпрессионная терапия</t>
  </si>
  <si>
    <t>Пневмокомпрессионная терапия ( со стоимостью чулка)</t>
  </si>
  <si>
    <t>Пневмокомпрессионная терапия на аппарате "Active Press ( для верхних конечностей)</t>
  </si>
  <si>
    <t>Пневмокомпрессионная терапия на аппарате "Active Press ( для верхних конечностей) ( со  чулком)</t>
  </si>
  <si>
    <t>Пневмокомпрессионная терапия на аппарате "Active Press ( для нижних конечностей)</t>
  </si>
  <si>
    <t>Пневмокомпрессионная терапия на аппарате "Active Press ( для нижних конечностей) ( со штанами)</t>
  </si>
  <si>
    <t>Механич. аппарат-й м-ж на массажном кресле (для стоп)</t>
  </si>
  <si>
    <t>Механич. аппарат-й м-ж на массажн. кушетке,массажном кресле(16м)</t>
  </si>
  <si>
    <t>Механич. аппарат-й м-ж на массажном кресле(16м) ( с чулком)</t>
  </si>
  <si>
    <t>Механич. аппарат-й м-ж на массажном кресле(3D"Royal"RK-6101) ( с чулком)</t>
  </si>
  <si>
    <t>Механич. аппарат-й м-ж на массажном кресле(3D"Royal"RK-6101) ( каждая послед.)</t>
  </si>
  <si>
    <t>Механич. аппарат-й м-ж на массажн. кушетке с локальн. термотерап.(20 м)( Нуга Бест)</t>
  </si>
  <si>
    <t>Механич.аппарат-й м-ж на массажн. кушетке с электростимул.мышц(20 м)</t>
  </si>
  <si>
    <t>Общая баротерапия в кислородной капсуле ( барокамере)</t>
  </si>
  <si>
    <t>Ингаляции лекарственные</t>
  </si>
  <si>
    <t>Аромафитотерапия</t>
  </si>
  <si>
    <t>Галотерапия</t>
  </si>
  <si>
    <t>Галотерапия ( каждая последующая)</t>
  </si>
  <si>
    <t>Камерная спелеотерапия</t>
  </si>
  <si>
    <t>Камерная спелеотерапия ( каждая последующая)</t>
  </si>
  <si>
    <t>Коктейли кислородные ( на основе  сока)</t>
  </si>
  <si>
    <t>Фиточай</t>
  </si>
  <si>
    <t>Гипокситерапия ( "горный воздух")</t>
  </si>
  <si>
    <t xml:space="preserve">       Озонотерапия</t>
  </si>
  <si>
    <t>ректальная инсуфляция ( микроклизма)</t>
  </si>
  <si>
    <t>пероральный прием жидкости (озонированная дистилированная вода)</t>
  </si>
  <si>
    <t>подкожное введение озоно-кислородной смеси ( обкалывание суставов),1 зона</t>
  </si>
  <si>
    <t>подкожное введение озоно-кислородной смеси ( обкалывание суставов),2 зоны</t>
  </si>
  <si>
    <t>подкожное введение озоно-кислородной смеси ( обкалывание суставов),3 зоны</t>
  </si>
  <si>
    <t>подкожное введение озоно-кислородной смеси ( обкалывание суставов),4 зоны</t>
  </si>
  <si>
    <t>Циркулярный душ</t>
  </si>
  <si>
    <t>Восходящий душ</t>
  </si>
  <si>
    <t>Душ струевой</t>
  </si>
  <si>
    <t>Ванны вибрационные</t>
  </si>
  <si>
    <t xml:space="preserve">       Бальнеотерапия</t>
  </si>
  <si>
    <t>Ванны минеральные (хлоридные натриевые)</t>
  </si>
  <si>
    <t>Минерально-жемчужные ванны</t>
  </si>
  <si>
    <t>Минерально-жемчужные ванны ( с добавлением хвои)</t>
  </si>
  <si>
    <t>Суховоздушные углекислые ванны</t>
  </si>
  <si>
    <t>Лекарственная ванна с экстрактом грязей сапропелевых ( дет.)</t>
  </si>
  <si>
    <t>Лекарственная ванна с экстрактом грязей сапропелевых ( взр.)</t>
  </si>
  <si>
    <t>Лекарственная ванна д/детей с концентратом "ИММУН LIFE"</t>
  </si>
  <si>
    <t>Лекарственная ванна с белым скипидаром</t>
  </si>
  <si>
    <t>Лекарственная ванна с желтым скипидаром</t>
  </si>
  <si>
    <t>Лекарственная ванна с йодо-бромом</t>
  </si>
  <si>
    <t>Лекарственная ванна со скипофитом "Движение"</t>
  </si>
  <si>
    <t>Лекарственная ванна со скипофитом "Живица"</t>
  </si>
  <si>
    <t>Лекарственная ванна со скипофитом "Мужской"</t>
  </si>
  <si>
    <t>Лекарственная ванна со скипофитом "Нормализация веса"</t>
  </si>
  <si>
    <t>Лекарственная ванна со скипофитом "Женский"</t>
  </si>
  <si>
    <t>Лекарственная ванна со скипофитом "Релакс"</t>
  </si>
  <si>
    <t>Лекарственная ванна со скипофитом "Тонус"</t>
  </si>
  <si>
    <t>Лекарственная ванна со скипофитом "Общеукрепляющий"</t>
  </si>
  <si>
    <t>Лекарственная ванна со скипофитом "Омолаживающий"</t>
  </si>
  <si>
    <t>Лекарственная ванна с солью антистрессовой</t>
  </si>
  <si>
    <t>Лекарственная ванна с солью антицеллюлитной</t>
  </si>
  <si>
    <t>Лекарственная ванна с солью морской природной с валерианой</t>
  </si>
  <si>
    <t>Лекарственная ванна с солью древнего моря "Бишофит"</t>
  </si>
  <si>
    <t>Лекарств. ванна с солью морской д/ванн детской с раст.экстрактом эхинацеи</t>
  </si>
  <si>
    <t>Лекарственная ванна с экстрактом хвойным</t>
  </si>
  <si>
    <t xml:space="preserve">Лекарственная ванна с  оксидатом торфа </t>
  </si>
  <si>
    <t>Лекарственная ванна с концентратом "Тонус мышц и суставов"</t>
  </si>
  <si>
    <t>Смешанная ванна молочно-медовая</t>
  </si>
  <si>
    <t>Смешанная ванна "Горький шоколад"</t>
  </si>
  <si>
    <t>Смешанная ванна "Молочный шоколад"</t>
  </si>
  <si>
    <t xml:space="preserve">       Термолечение</t>
  </si>
  <si>
    <t>Аппликация сапропелевой грязи общая( к.№ 25 грязелечебница)</t>
  </si>
  <si>
    <t>Аппликация сапропелевой грязи местная (1 зона) ( к.№ 25 грязелечебница)</t>
  </si>
  <si>
    <t>Аппликация сапропелевой грязи местная (1 сустав) ( каб.4 к.2,каб.16 к.1)</t>
  </si>
  <si>
    <t>Аппликация сапропелевой грязи местная (2 сустава) ( каб.4 к.2,каб.16 к.1)</t>
  </si>
  <si>
    <t>Грязелечение  внутриполостное (сапропелевая грязь)</t>
  </si>
  <si>
    <t>Грязелечение внутриполостное с дополнит.аппликацией</t>
  </si>
  <si>
    <t>Десневые аппликации</t>
  </si>
  <si>
    <t xml:space="preserve">       Криотерапия местная</t>
  </si>
  <si>
    <t>криотерапия местная 5 мин.</t>
  </si>
  <si>
    <t>криотерапия местная 5 мин.( без простыни)</t>
  </si>
  <si>
    <t>криотерапия местная 7 мин.</t>
  </si>
  <si>
    <t>криотерапия местная 7 мин.( без простыни)</t>
  </si>
  <si>
    <t>криотерапия местная 10 мин.( без простыни)</t>
  </si>
  <si>
    <t>криотерапия местная 14 мин.( тазобедр.)</t>
  </si>
  <si>
    <t>криотерапия местная 14 мин.( без простыни) ( плечи)</t>
  </si>
  <si>
    <t>Криотерапия камерная индивидуальная</t>
  </si>
  <si>
    <t>Ультразвуковая денситометрия</t>
  </si>
  <si>
    <t>на неинвазивном приборе "Ультразвуковой денситометр"</t>
  </si>
  <si>
    <t xml:space="preserve">             </t>
  </si>
  <si>
    <t xml:space="preserve">                                            Электрокардиографические исследования</t>
  </si>
  <si>
    <t>Электрокардиограмма в12-ти отведениях без функциональных проб</t>
  </si>
  <si>
    <t xml:space="preserve">                                           Лечебная физкультура</t>
  </si>
  <si>
    <t>Лечебная физкультура для терапевтич. больных в период выздоровления или</t>
  </si>
  <si>
    <t>при хроническом течении заболевания: при индивидуальном методе занятий</t>
  </si>
  <si>
    <t>при малогрупповом методе занятий ( до 5 чел)</t>
  </si>
  <si>
    <t>при групповом методе занятий (от6 до 15 человек)</t>
  </si>
  <si>
    <t>Лечебная физкультура для травматологич.больных после иммобилизации : при</t>
  </si>
  <si>
    <t xml:space="preserve">индивидуальном методе занятий  </t>
  </si>
  <si>
    <t>Лечебная физкультура для травматологич. больных после иммобилизации  при</t>
  </si>
  <si>
    <t>травмах позвоночника :при индивидуальном методе занятий</t>
  </si>
  <si>
    <t>Лечебная физкультура для неврологич. больных :при индивид. методе занятий</t>
  </si>
  <si>
    <t>Лечебная физкультура при проведении корригирующей гимнастики с детьми</t>
  </si>
  <si>
    <t>школьного возраста :                 при индивидуальном методе занятий</t>
  </si>
  <si>
    <t>дошкольного возраста :             при индивидуальном методе занятий</t>
  </si>
  <si>
    <t>Лечебная физкультура при проведении корригирующ. гимнастики со взрослыми</t>
  </si>
  <si>
    <t>при индивидуальном методе занятий</t>
  </si>
  <si>
    <t>Гидрокинезотерапия</t>
  </si>
  <si>
    <t>Лечебное плавание,лечебная гимн-ка в воде :</t>
  </si>
  <si>
    <t xml:space="preserve">Гидроаэробика в бассейне с минерал. водой: </t>
  </si>
  <si>
    <t xml:space="preserve"> Механотерапия (из расчета на одну область)</t>
  </si>
  <si>
    <t>Механотерапия на аппаратах блокового типа</t>
  </si>
  <si>
    <t>Механотерапия на тренажерах</t>
  </si>
  <si>
    <t>Механотерапия с использованием тренирующих устройств, в т.ч .иппотерапия</t>
  </si>
  <si>
    <t>Механотерапия на тренажере "VACU ELITE"                                                          15 мин.</t>
  </si>
  <si>
    <t>30 мин.</t>
  </si>
  <si>
    <t xml:space="preserve">                                            Приемы врачей,гинекологические процедуры</t>
  </si>
  <si>
    <t>Первичный прием врача-акушера-гинеколога</t>
  </si>
  <si>
    <t>Повторный прием врача-акушера-гинеколога</t>
  </si>
  <si>
    <t xml:space="preserve">Гинекологические минеральные орошения </t>
  </si>
  <si>
    <t xml:space="preserve">тариф </t>
  </si>
  <si>
    <t>стоимость</t>
  </si>
  <si>
    <t>стоимость материалов</t>
  </si>
  <si>
    <t>резиденты/РБ, бел.руб.</t>
  </si>
  <si>
    <t>нерезиденты РБ,бел.руб.</t>
  </si>
  <si>
    <t xml:space="preserve"> Приемы врачей-специалистов</t>
  </si>
  <si>
    <t>д/резидентов РБ</t>
  </si>
  <si>
    <t>д/нерезидентов РБ</t>
  </si>
  <si>
    <t>материалов</t>
  </si>
  <si>
    <t>Первичный прием врачом-терапевтом</t>
  </si>
  <si>
    <t>Повторный прием врачом-терапевтом</t>
  </si>
  <si>
    <t xml:space="preserve">                                           Иглорефлексотерапия</t>
  </si>
  <si>
    <t>Первичная консультация врача-рефлексотерапевта</t>
  </si>
  <si>
    <t>Повторная консультация врача-рефлексотерапевта</t>
  </si>
  <si>
    <t>Классическое иглоукалывание</t>
  </si>
  <si>
    <t>Прогревание точек акупунктуры (фитосвечи)</t>
  </si>
  <si>
    <t>Аурикулярная рефлексотерапия</t>
  </si>
  <si>
    <t>Пунктурная гирудотерапия</t>
  </si>
  <si>
    <t>Пиявка,1 шт.</t>
  </si>
  <si>
    <t>Пунктурная гирудотерапия ( с 1 пиявкой)</t>
  </si>
  <si>
    <t>Пунктурная гирудотерапия ( с 2 пиявками)</t>
  </si>
  <si>
    <t>Пунктурная гирудотерапия ( с 3 пиявками)</t>
  </si>
  <si>
    <t>Пунктурная гирудотерапия ( с 4 пиявками)</t>
  </si>
  <si>
    <t>Пунктурная гирудотерапия ( с 5 пиявками)</t>
  </si>
  <si>
    <t>Пунктурная гирудотерапия ( с 6 пиявками)</t>
  </si>
  <si>
    <t>Пунктурная гирудотерапия ( с 7 пиявками)</t>
  </si>
  <si>
    <t xml:space="preserve">                                          </t>
  </si>
  <si>
    <t>Манипуляции общего назначения</t>
  </si>
  <si>
    <t>Неинвазивный анализатор "АМП"</t>
  </si>
  <si>
    <t>Внутримышечная инъекция</t>
  </si>
  <si>
    <t>Внутривенное струйное введение лекарственных средств</t>
  </si>
  <si>
    <t>Клизма очистительная</t>
  </si>
  <si>
    <t>Клизма лекарственная</t>
  </si>
  <si>
    <t>Клизма масляная</t>
  </si>
  <si>
    <t>Ультразвуковые исследования на цветных цифровых ультразвуковых аппаратах</t>
  </si>
  <si>
    <t>с наличием сложного програмного обеспечения ( количество цифровых каналов более 512)</t>
  </si>
  <si>
    <t>Печень+желчный пузырь без определения функции</t>
  </si>
  <si>
    <t>Поджелудочная железа</t>
  </si>
  <si>
    <t>Селезенка</t>
  </si>
  <si>
    <t>Желудок с заполнением жидкостью</t>
  </si>
  <si>
    <t xml:space="preserve">Почки и надпочечники </t>
  </si>
  <si>
    <t xml:space="preserve">Мочевой пузырь </t>
  </si>
  <si>
    <t>Мочевой пузырь с определением остаточной мочи</t>
  </si>
  <si>
    <t xml:space="preserve">Почки , надпочечники ,мочевой пузырь </t>
  </si>
  <si>
    <t xml:space="preserve">Почки,надпочечники и мочевой пузырь с определением остаточной мочи </t>
  </si>
  <si>
    <t>Предстательная железа с мочевым пузырем и определением остаточной мочи</t>
  </si>
  <si>
    <t>( трансабдоминально)</t>
  </si>
  <si>
    <t>Предстательная железа ( трансректально)</t>
  </si>
  <si>
    <t>Узи органов малого таза с моч.пузырем ( гинекологич.)</t>
  </si>
  <si>
    <t>Органы брюшной полости и почки (печень и желчный пузырь без  опр.функц.,подж.</t>
  </si>
  <si>
    <t>железа,селезенка,почки и надпочечники,кишечник без заполнения жидкостью)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</si>
  <si>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</si>
  <si>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</si>
  <si>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</t>
  </si>
  <si>
    <t>Мягкие ткани</t>
  </si>
  <si>
    <t>Суставы непарные</t>
  </si>
  <si>
    <t>Суставы парные</t>
  </si>
  <si>
    <t>Мягкие ткани+суставы парные</t>
  </si>
  <si>
    <t>Глазные орбиты</t>
  </si>
  <si>
    <t>Эхокардиография (М+В режим + допплер +цветное картирование)</t>
  </si>
  <si>
    <t>Транскраниальная допплерография</t>
  </si>
  <si>
    <t>Дуплексное сканирование брахиоцефальных сосудов с цветным</t>
  </si>
  <si>
    <t xml:space="preserve">и энергетическим допплером </t>
  </si>
  <si>
    <t>Дуплексное сканирование сосудов с цветным</t>
  </si>
  <si>
    <t>и энергетическим допплером одного артериального бассейна</t>
  </si>
  <si>
    <t>(верхних или нижних конечностей)</t>
  </si>
  <si>
    <t xml:space="preserve">и энергетическим допплером одного </t>
  </si>
  <si>
    <t xml:space="preserve">венозного бассейна </t>
  </si>
  <si>
    <t>Экономист</t>
  </si>
  <si>
    <t>О.В.Куролес</t>
  </si>
  <si>
    <t>Прейскурант на платные косметические услуги</t>
  </si>
  <si>
    <t>№</t>
  </si>
  <si>
    <t>Утвержденный тариф без НДС</t>
  </si>
  <si>
    <t>Утвержденный тариф с НДС</t>
  </si>
  <si>
    <t>Ст-ть матер.с НДС</t>
  </si>
  <si>
    <t>ИТОГО д/РБ,бел.руб.</t>
  </si>
  <si>
    <t>Отпускная цена с НДС</t>
  </si>
  <si>
    <t xml:space="preserve"> бел.руб.</t>
  </si>
  <si>
    <t>после деном.</t>
  </si>
  <si>
    <t>бел.руб.</t>
  </si>
  <si>
    <t>SPA-процедуры</t>
  </si>
  <si>
    <t>Антицеллюлитная SPA-процедура "Обертывание"</t>
  </si>
  <si>
    <t>Антицеллюлитная SPA-процедура "Обертывание" (без скраба)</t>
  </si>
  <si>
    <t>Парафинотерапия рук</t>
  </si>
  <si>
    <t>Маска альгинатная " Лифтинг+разглаживание"</t>
  </si>
  <si>
    <t>Маска кислородная д/лица</t>
  </si>
  <si>
    <t>Экспресс-мини баня "Кедровая бочка"</t>
  </si>
  <si>
    <t>Релаксационный сеанс на аппарате сухого флоатинга Nuvola SPA JET</t>
  </si>
  <si>
    <t>Стоунтерапия: коррекция фигуры при помощи горячих жадеитовых камней</t>
  </si>
  <si>
    <t>Стоунтерапия контрастными камнями</t>
  </si>
  <si>
    <t xml:space="preserve">Стоунтерапия лица:криомассаж лица целебными полудрагоценными камнями </t>
  </si>
  <si>
    <t>Русский гречишный массаж</t>
  </si>
  <si>
    <t>Лимфодренажный массаж</t>
  </si>
  <si>
    <t>Тайский массаж</t>
  </si>
  <si>
    <t>Тибетский массаж</t>
  </si>
  <si>
    <t>Ихтио-массаж рук</t>
  </si>
  <si>
    <t>Ихтио-массаж ног</t>
  </si>
  <si>
    <t>Гидромассаж кистей рук</t>
  </si>
  <si>
    <t>Гидромассаж стоп и лодыжек</t>
  </si>
  <si>
    <t>Услуги с использованием SPA- капсулы</t>
  </si>
  <si>
    <t>Корпус № 1</t>
  </si>
  <si>
    <t>Маска альгинатная "Тонизирование и сияние кожи "</t>
  </si>
  <si>
    <t>Маска альгинатная "Лифтинг+ разглаживание"</t>
  </si>
  <si>
    <t>Антицел-ная SPA- процедура "Зеленый чай" ( гелевое)</t>
  </si>
  <si>
    <t>Антицел-ная SPA- процедура "Красное вино" ( гелевое)</t>
  </si>
  <si>
    <t>Антицел-ная SPA- процедура "Водорослевое моделирующее обертывание" ( гелевое)</t>
  </si>
  <si>
    <t>Антицеллюлитная программа "Медовая нега в SPA-капсуле"</t>
  </si>
  <si>
    <t xml:space="preserve">                                                                                   Корпус № 2</t>
  </si>
  <si>
    <t>Маска альгинатная с оливой</t>
  </si>
  <si>
    <t>Маска альгинатная с ацеролой и витамином С</t>
  </si>
  <si>
    <t>Антицел-ная SPA- процедура "Красное вино+водоросли" ( гелевое)</t>
  </si>
  <si>
    <t>Антицел-ная SPA- процедура "Клубника"</t>
  </si>
  <si>
    <t xml:space="preserve">Антицел-ная SPA- процедура "Морские водоросли и зеленый чай" </t>
  </si>
  <si>
    <t>Мультиполярная терапия (на аппарате "Q-Frequency")</t>
  </si>
  <si>
    <t>Процедуры на лице: лицо,шея РЧ выс/низкого сопротивления</t>
  </si>
  <si>
    <t>Процедуры на лице: лицо,шея РЧ выс/низкого сопротивления ( с массажем лица)</t>
  </si>
  <si>
    <t>Процедуры на теле:</t>
  </si>
  <si>
    <t>рука+плечо</t>
  </si>
  <si>
    <t>грудь+декольте</t>
  </si>
  <si>
    <t>живот</t>
  </si>
  <si>
    <t>ягодицы+задняя поверхность бедер</t>
  </si>
  <si>
    <t>нога ( передняя поверхность бедер+голень)</t>
  </si>
  <si>
    <t>нижняя поверхность спины+талия</t>
  </si>
  <si>
    <t>Мультиполярная терапия ( на аппарате Venus Legasy)</t>
  </si>
  <si>
    <t>Процедуры на лице: лицо+подбородок</t>
  </si>
  <si>
    <t>Процедуры на лице: лицо+подбородок ( без вакуумного массажа)</t>
  </si>
  <si>
    <t>с 18.08.</t>
  </si>
  <si>
    <t>40 мин.</t>
  </si>
  <si>
    <t>Процедуры на лице: шея+декольте</t>
  </si>
  <si>
    <t>область живота</t>
  </si>
  <si>
    <t>передняя поверхность бедер</t>
  </si>
  <si>
    <t>Электростимуляция на аппарате "MYA"</t>
  </si>
  <si>
    <t>Электростимуляция+ультразвуковая терапия программа Р17</t>
  </si>
  <si>
    <t>Электростимуляция+ультразвуковая терапия программа Р21</t>
  </si>
  <si>
    <t xml:space="preserve">Лицевая маска </t>
  </si>
  <si>
    <t>Аппарат "VellaShape II"</t>
  </si>
  <si>
    <t>Область живота</t>
  </si>
  <si>
    <t>Область ягодиц и задней поверхность бедер</t>
  </si>
  <si>
    <t>Область передней и внутренней поверхности бедер</t>
  </si>
  <si>
    <t>Область плеча ( руки)</t>
  </si>
  <si>
    <t>Область боковых поверхностей туловища и спины</t>
  </si>
  <si>
    <t>Холистический массаж</t>
  </si>
  <si>
    <t>Ритуал "Свобода тела"</t>
  </si>
  <si>
    <t>Ритуал гармонизации "Свобода тела+лицо""</t>
  </si>
  <si>
    <t>Ритуал гармонизации "Свобода тела+стопы""</t>
  </si>
  <si>
    <t>Косметика ТHALAC</t>
  </si>
  <si>
    <t>Укрепление сосудов ног ( с лосьоном)</t>
  </si>
  <si>
    <t>Прейскурант на услуги бани ( сауны)</t>
  </si>
  <si>
    <t>Сауна индивидуальная (инфракрасная)</t>
  </si>
  <si>
    <t>Баня для группы пациентов (5 человек) ( без бассейна)</t>
  </si>
  <si>
    <t>Баня для группы пациентов (5 человек),1,5 ч.</t>
  </si>
  <si>
    <t>Баня для группы пациентов (5 человек),2 ч.</t>
  </si>
  <si>
    <t>Баня для группы пациентов (5 человек),2,5 ч.</t>
  </si>
  <si>
    <t>Баня для группы пациентов (5 человек),3 ч.</t>
  </si>
  <si>
    <t>Пунктурная гирудотерапия ( с 10 пиявками)</t>
  </si>
  <si>
    <t>Органы мошонки</t>
  </si>
  <si>
    <t>Пунктурная гирудотерапия ( с 8 пиявками)</t>
  </si>
  <si>
    <t>Антицел-ная SPA-процедура «Морская минеральная терапия «THALASSO кальциум» light</t>
  </si>
  <si>
    <t>Антицел-ная SPA-процедура «Морская минеральная терапия «THALASSO магнезиум» light</t>
  </si>
  <si>
    <t>Магнитотерапия местная( на аппарате "Ортоспок") ( с чулком)( стопа)</t>
  </si>
  <si>
    <t>Магнитотерапия местная( на аппарате "Ортоспок") ( каждая последующая) ( стопа)</t>
  </si>
  <si>
    <t>Магнитотерапия местная( на аппарате "Ортоспок") ( тазобедренный сустав)</t>
  </si>
  <si>
    <t>Магнитотерапия местная( на аппарате "Ортоспок") ( голеностопный сустав)</t>
  </si>
  <si>
    <t>Магнитотерапия местная( на аппарате "Ортоспок") ( плечевой сустав)</t>
  </si>
  <si>
    <t>Магнитотерапия местная( на аппарате "Ортоспок") ( суставы 2-х кистей)</t>
  </si>
  <si>
    <t>Магнитотерапия местная( на аппарате "Ортоспок") (коленный сустав)</t>
  </si>
  <si>
    <t>Магнитотерапия местная( на аппарате "Ортоспок") (поясничный отдел позвоночника)</t>
  </si>
  <si>
    <t>Магнитотерапия местная( на аппарате "Ортоспок") (шейно-грудной отдел позвоночника)</t>
  </si>
  <si>
    <t>Магнитотерапия местная( на аппарате "Ортоспок") (шейный отдел позвоночника)</t>
  </si>
  <si>
    <t>вводится в действие с 01.04.2022.</t>
  </si>
  <si>
    <t>"31" марта 2022 г.</t>
  </si>
  <si>
    <t>______________В.Л.Будник</t>
  </si>
  <si>
    <t>Маска антивозрастная для сухой, обезвоженной кожи</t>
  </si>
  <si>
    <t>с 27.04.</t>
  </si>
  <si>
    <t>Внутривенное введение озонированного физиологического раствора</t>
  </si>
  <si>
    <t>с 18.05</t>
  </si>
  <si>
    <t>Лазеротерапия,магнитолазеротерапия чрезкожная (аппарат LAS-Expert) ( 1 сустав)</t>
  </si>
  <si>
    <t>Лазеротерапия,магнитолазеротерапия чрезкожная (аппарат LAS-Expert)( 2 сустава)</t>
  </si>
  <si>
    <t xml:space="preserve">Внутривенное капельное введение раствора лекарственного средства </t>
  </si>
  <si>
    <t xml:space="preserve">       Карбокситерапия</t>
  </si>
  <si>
    <t>подкожное введение углекислого газа ( обкалывание суставов),1 зона</t>
  </si>
  <si>
    <t>подкожное введение углекислого газа ( обкалывание суставов),2 зоны</t>
  </si>
  <si>
    <t>подкожное введение углекислого газа ( обкалывание суставов),3 зоны</t>
  </si>
  <si>
    <t>подкожное введение углексислого газа ( обкалывание суставов),4 зоны</t>
  </si>
  <si>
    <t>оказываемые в УЗ "Рогачевская центральная районная больница"</t>
  </si>
  <si>
    <t>по клиническим лабораторным исследованиям</t>
  </si>
  <si>
    <t>для ДУП "Санаторий "Приднепровский" ( с учетом транспортных расходов)</t>
  </si>
  <si>
    <t xml:space="preserve">Стоимость услуги </t>
  </si>
  <si>
    <t>Возмещение транспортных</t>
  </si>
  <si>
    <t>Итого стоимость услуги</t>
  </si>
  <si>
    <t>для граждан РБ,руб.</t>
  </si>
  <si>
    <t>расходов, руб.</t>
  </si>
  <si>
    <t>для иностранных граждан,руб.</t>
  </si>
  <si>
    <t>Общий анализ крови</t>
  </si>
  <si>
    <t>Анализ крови на сахар</t>
  </si>
  <si>
    <t>Общий анализ мочи</t>
  </si>
  <si>
    <t>Общий анализ крови с формулой</t>
  </si>
  <si>
    <t>"23" мая 2022 г.</t>
  </si>
  <si>
    <t>вводится в действие с 24.05.2022 г.</t>
  </si>
  <si>
    <t>с 27.05</t>
  </si>
  <si>
    <t xml:space="preserve">Прейскурант на услуги бани </t>
  </si>
  <si>
    <t>Прейскурант на услуги бани  ( без бассейна)</t>
  </si>
  <si>
    <t>Баня для группы пациентов (не более 5 человек) ,1 ч.</t>
  </si>
  <si>
    <t>Баня для группы пациентов (не более 5 человек),1,5 ч.</t>
  </si>
  <si>
    <t>Баня для группы пациентов (не более 5 человек),2 ч.</t>
  </si>
  <si>
    <t>Баня для группы пациентов (не более 5 человек),2,5 ч.</t>
  </si>
  <si>
    <t>Баня для группы пациентов (не более 5 человек),3 ч.</t>
  </si>
  <si>
    <t>Прейскурант на услуги бани  ( с бассейном)</t>
  </si>
  <si>
    <t>Прейскурант на услуги стоматологические кабинета</t>
  </si>
  <si>
    <t>ДУП "Санаторий "Приднепровский"</t>
  </si>
  <si>
    <t>N п/п</t>
  </si>
  <si>
    <t>Наименование услуги</t>
  </si>
  <si>
    <t>Примерная стоимость, бел.руб.</t>
  </si>
  <si>
    <t>1.</t>
  </si>
  <si>
    <t>2.</t>
  </si>
  <si>
    <t>3.</t>
  </si>
  <si>
    <t>от 25 до 35</t>
  </si>
  <si>
    <t>4.</t>
  </si>
  <si>
    <t>5.</t>
  </si>
  <si>
    <t>Прейскурант на услуги косметиков</t>
  </si>
  <si>
    <t>Ориентировочная стоимость, бел.руб.</t>
  </si>
  <si>
    <t>( в зависимости от стоимости используемых материалов)</t>
  </si>
  <si>
    <t xml:space="preserve">   Безинъекционная терапия на аппарате MESOCARE</t>
  </si>
  <si>
    <t xml:space="preserve">  Комбинированная чистка лица</t>
  </si>
  <si>
    <t xml:space="preserve">  Ультразвуковая чистка лица</t>
  </si>
  <si>
    <t xml:space="preserve">  Карбокситерапия</t>
  </si>
  <si>
    <t xml:space="preserve">  Базовые уходы для всех типов кожи</t>
  </si>
  <si>
    <t>6.</t>
  </si>
  <si>
    <t xml:space="preserve">  Пилинги</t>
  </si>
  <si>
    <t>7.</t>
  </si>
  <si>
    <t xml:space="preserve">  Классический массаж лица ( без маски,с маской)</t>
  </si>
  <si>
    <t>8.</t>
  </si>
  <si>
    <t xml:space="preserve">  Вакуумный массаж лица (без маски,с маской)</t>
  </si>
  <si>
    <t>9.</t>
  </si>
  <si>
    <t xml:space="preserve">  Депиляция лица</t>
  </si>
  <si>
    <t>10.</t>
  </si>
  <si>
    <t xml:space="preserve">  Депиляция голени</t>
  </si>
  <si>
    <t>11.</t>
  </si>
  <si>
    <t xml:space="preserve">  Коррекция формы бровей</t>
  </si>
  <si>
    <t>12.</t>
  </si>
  <si>
    <t xml:space="preserve">  Окраска бровей</t>
  </si>
  <si>
    <t>Маска увлажняющая</t>
  </si>
  <si>
    <t>Массаж верхней конечности, надплечья и лопатки ( 2 ед.)</t>
  </si>
  <si>
    <t>Лекарственная ванна "Дерматологическая" ( с концентратом дегтярный)</t>
  </si>
  <si>
    <t>Лекарственная ванна "Венотоник" ( с концентратом конского каштана)</t>
  </si>
  <si>
    <t>37*</t>
  </si>
  <si>
    <t xml:space="preserve">Наименование </t>
  </si>
  <si>
    <t>Цена за 1 сутки, руб.</t>
  </si>
  <si>
    <t>Цена за 1 час, руб.</t>
  </si>
  <si>
    <t xml:space="preserve">   1.</t>
  </si>
  <si>
    <t>Детский самокат</t>
  </si>
  <si>
    <t xml:space="preserve">   3.</t>
  </si>
  <si>
    <t>Санки</t>
  </si>
  <si>
    <t>-</t>
  </si>
  <si>
    <t>Решетка-гриль</t>
  </si>
  <si>
    <t xml:space="preserve">Набор шампуров </t>
  </si>
  <si>
    <t>Бадминтон</t>
  </si>
  <si>
    <t>Прейскурант цен на услуги проката</t>
  </si>
  <si>
    <t>Прейскурант цен на платные услуги</t>
  </si>
  <si>
    <t>Цена , руб.</t>
  </si>
  <si>
    <t>Платная автостоянка ( за 1 сутки за 1 машино-место)</t>
  </si>
  <si>
    <t xml:space="preserve"> Бильярд ( за 1 час игры)</t>
  </si>
  <si>
    <t>Приготовление свежевыжатого сока</t>
  </si>
  <si>
    <t>Стирка белья ( за 1 стирку)</t>
  </si>
  <si>
    <t>Маска альгинатная "Ботокс+увлажнение"</t>
  </si>
  <si>
    <t>Маска альгинатная омолаживающая ( с розой, клюквой,ботоксом)</t>
  </si>
  <si>
    <t>Подготовка к проведению процедуры массажа ( для электростатического вибромассажа)</t>
  </si>
  <si>
    <t>Электростатический вибромассаж шеи аппликатором ( 1 зона)</t>
  </si>
  <si>
    <t>Электростатический вибромассаж воротниковой зоны аппликатором ( 1,5 зоны)</t>
  </si>
  <si>
    <t>Электростатический вибромассаж верхней конечности аппликатором ( 1,5 зоны)</t>
  </si>
  <si>
    <t>Электростатический вибромассаж верхней конечности, надплечья и области лопатки аппликатором  ( 2,0 зоны)</t>
  </si>
  <si>
    <t>Электростатический вибромассаж плечевого сустава аппликатором ( 1,0 зоны)</t>
  </si>
  <si>
    <t>Электростатический вибромассаж локтевого сустава аппликатором ( 1,0 зоны)</t>
  </si>
  <si>
    <t>Электростатический вибромассаж лучезапястного сустава аппликатором ( 1,0 зоны)</t>
  </si>
  <si>
    <t>Электростатический вибромассаж кисти аппликатором ( 1,0 зоны)</t>
  </si>
  <si>
    <t>Электростатический вибромассаж области грудной клетки аппликатором ( 2,5 зоны)</t>
  </si>
  <si>
    <t>Электростатический вибромассаж спины аппликатором ( 1,5 зоны)</t>
  </si>
  <si>
    <t>Электростатический вибромассаж мышц передней брюшной стенки аппликатором ( 1,0 зоны)</t>
  </si>
  <si>
    <t>Электростатический вибромассаж пояснично-крестцовой области аппликатором ( 1,0 зоны)</t>
  </si>
  <si>
    <t>Электростатический вибромассаж спины и поясницы (от VII шейного позвонка до основания крестца и от левой до правой средней подмышечной линии) аппликатором (2,0 зоны)</t>
  </si>
  <si>
    <t>Электростатический вибромассаж шейно-грудного отдела позвоночника (области задней поверхности шеи и области спины до I поясничного позвонка от левой до правой задней подмышечной линии) аппликатором (2,0 зоны)</t>
  </si>
  <si>
    <t>Электростатический вибромассаж области позвоночника аппликатором ( 2,5 зоны)</t>
  </si>
  <si>
    <t>Электростатический вибромассаж нижней конечности аппликатором ( 1,5 зоны)</t>
  </si>
  <si>
    <t>Электростатический вибромассаж нижней конечности и поясницы (области стопы, голени, бедра, ягодичной и пояснично-крестцовой области) аппликатором ( 2,0 зоны)</t>
  </si>
  <si>
    <t>Электростатический вибромассаж тазобедренного сустава и ягодичной области (одноименной стороны) аппликатором (1,0 зоны)</t>
  </si>
  <si>
    <t>Электростатический вибромассаж коленного сустава аппликатором ( 1,0 зоны)</t>
  </si>
  <si>
    <t>Электростатический вибромассаж голеностопного сустава аппликатором ( 1,0 зоны)</t>
  </si>
  <si>
    <t>Электростатический вибромассаж стопы и голени аппликатором ( 1,0 зоны)</t>
  </si>
  <si>
    <t>Ударно-волновая терапия экстракорпоральная</t>
  </si>
  <si>
    <t>Подводный душ-массаж</t>
  </si>
  <si>
    <t>Стоимость матер.с НДС</t>
  </si>
  <si>
    <t>Утвержденный тариф с НДС,РБ</t>
  </si>
  <si>
    <t>Утвержденный тариф с НДС, нерезиденты РБ</t>
  </si>
  <si>
    <t>Отпуская цена с НДС</t>
  </si>
  <si>
    <t>Биометрическая кинезиология</t>
  </si>
  <si>
    <t>Первичный осмотр биокинезиотерапевта</t>
  </si>
  <si>
    <t>67,50</t>
  </si>
  <si>
    <t>Биометрическая кинезиология,10 мин.</t>
  </si>
  <si>
    <t>Биометрическая кинезиология,15 мин.</t>
  </si>
  <si>
    <t>Биометрическая кинезиология,20 мин.</t>
  </si>
  <si>
    <t xml:space="preserve"> 3.</t>
  </si>
  <si>
    <t>22*</t>
  </si>
  <si>
    <t>38*</t>
  </si>
  <si>
    <t xml:space="preserve">Антицел-ная SPA- процедура "Водорослевое моделирующее обертывание" </t>
  </si>
  <si>
    <t>Ультразвуковая терапия ( 1 сустав)</t>
  </si>
  <si>
    <t>Ультразвуковая терапия ( 2 сустава)</t>
  </si>
  <si>
    <t xml:space="preserve">Антицел-ная SPA- процедура "Кофейное обертывание" </t>
  </si>
  <si>
    <t>Маска альгинатная с розой</t>
  </si>
  <si>
    <t>Лекарственная ванна пантовая ( для женщин)</t>
  </si>
  <si>
    <t>Лекарственная ванна пантовая ( для мужчин)</t>
  </si>
  <si>
    <t>Первичный прием врачом-неврологом ( высшая квал.категория)</t>
  </si>
  <si>
    <t>Повторный прием врачом-неврологом ( высшая квал.категория)</t>
  </si>
  <si>
    <t>Маска альгинатная "Тонизирование+сияние кожи"</t>
  </si>
  <si>
    <t xml:space="preserve">Антицел-ная SPA- процедура "Двойной шоколад" </t>
  </si>
  <si>
    <t>Биполярная терапия (на аппарате "Q-Frequency")</t>
  </si>
  <si>
    <t>Первичный осмотр ( консультация)</t>
  </si>
  <si>
    <t>Снятие зубных отложений ( 1 зуб) ( профессиональная гигиена)- ультразвуковая чистка</t>
  </si>
  <si>
    <t>Лечение кариеса ( 1 зуб) фотополимерная пломба</t>
  </si>
  <si>
    <t>от 85,00 до 140,00</t>
  </si>
  <si>
    <t>Лечение 1 канала  (1 зуб) пульпит, периодонтит</t>
  </si>
  <si>
    <t>от 90,00 до 120,00</t>
  </si>
  <si>
    <t>Палки д/скандинавской ходьбы (1 пара)</t>
  </si>
  <si>
    <t>Антицел-ная SPA- процедура "Виноград"</t>
  </si>
  <si>
    <t>3,23-4,27</t>
  </si>
  <si>
    <t xml:space="preserve">Горный велосипед </t>
  </si>
  <si>
    <t xml:space="preserve">Лыжи с креплением </t>
  </si>
  <si>
    <t>Мангал (стационарный)</t>
  </si>
  <si>
    <t>10,00 (цена за 2 часа)</t>
  </si>
  <si>
    <t>Мангал (переносной)</t>
  </si>
  <si>
    <t>Набор для настольного тенниса (2 ракетки и 1 мячик)</t>
  </si>
  <si>
    <t>Теннисный корт (кроме отдыхающих ДУП «Санаторий «Приднепровский»)</t>
  </si>
  <si>
    <t>Набор для игры в большой теннис (2 теннисные ракетки и  3 мячика)</t>
  </si>
  <si>
    <t>13.</t>
  </si>
  <si>
    <t xml:space="preserve">Подводное вытяжение </t>
  </si>
  <si>
    <t>вводится в действие с 15.03.2024г.</t>
  </si>
  <si>
    <t>Антицел-ная SPA- процедура "Клюква"</t>
  </si>
  <si>
    <t>вводится в действие с 15.03.2024 г.</t>
  </si>
  <si>
    <t>80-90</t>
  </si>
  <si>
    <t>90-100</t>
  </si>
  <si>
    <t>70-90</t>
  </si>
  <si>
    <t>60-80</t>
  </si>
  <si>
    <t>36-40 ( без маски)</t>
  </si>
  <si>
    <t>50 ( без маски)</t>
  </si>
  <si>
    <t>70-80 ( с маской)</t>
  </si>
  <si>
    <t>60-70 ( с маской)</t>
  </si>
  <si>
    <t>от 5,00 до 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</si>
</sst>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7"/>
      <name val="Arial"/>
      <family val="2"/>
      <charset val="204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charset val="204"/>
    </font>
    <font>
      <b/>
      <sz val="12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name val="Arial Cyr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0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1" fontId="4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3" fontId="10" fillId="0" borderId="5" xfId="0" applyNumberFormat="1" applyFont="1" applyFill="1" applyBorder="1"/>
    <xf numFmtId="0" fontId="11" fillId="0" borderId="0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" xfId="0" applyFill="1" applyBorder="1"/>
    <xf numFmtId="0" fontId="13" fillId="0" borderId="11" xfId="0" applyFont="1" applyFill="1" applyBorder="1"/>
    <xf numFmtId="0" fontId="13" fillId="0" borderId="12" xfId="0" applyFont="1" applyFill="1" applyBorder="1"/>
    <xf numFmtId="2" fontId="14" fillId="0" borderId="6" xfId="0" applyNumberFormat="1" applyFont="1" applyFill="1" applyBorder="1"/>
    <xf numFmtId="0" fontId="13" fillId="0" borderId="13" xfId="0" applyFont="1" applyFill="1" applyBorder="1"/>
    <xf numFmtId="0" fontId="14" fillId="0" borderId="6" xfId="0" applyFont="1" applyFill="1" applyBorder="1"/>
    <xf numFmtId="1" fontId="15" fillId="0" borderId="6" xfId="0" applyNumberFormat="1" applyFont="1" applyFill="1" applyBorder="1"/>
    <xf numFmtId="1" fontId="16" fillId="0" borderId="2" xfId="0" applyNumberFormat="1" applyFont="1" applyFill="1" applyBorder="1"/>
    <xf numFmtId="1" fontId="17" fillId="0" borderId="2" xfId="0" applyNumberFormat="1" applyFont="1" applyFill="1" applyBorder="1"/>
    <xf numFmtId="2" fontId="15" fillId="0" borderId="6" xfId="0" applyNumberFormat="1" applyFont="1" applyFill="1" applyBorder="1"/>
    <xf numFmtId="2" fontId="16" fillId="0" borderId="2" xfId="0" applyNumberFormat="1" applyFont="1" applyFill="1" applyBorder="1"/>
    <xf numFmtId="3" fontId="18" fillId="0" borderId="2" xfId="0" applyNumberFormat="1" applyFont="1" applyFill="1" applyBorder="1"/>
    <xf numFmtId="1" fontId="18" fillId="0" borderId="2" xfId="0" applyNumberFormat="1" applyFont="1" applyFill="1" applyBorder="1"/>
    <xf numFmtId="0" fontId="19" fillId="0" borderId="2" xfId="0" applyFont="1" applyFill="1" applyBorder="1"/>
    <xf numFmtId="2" fontId="20" fillId="0" borderId="2" xfId="0" applyNumberFormat="1" applyFont="1" applyFill="1" applyBorder="1"/>
    <xf numFmtId="2" fontId="21" fillId="0" borderId="6" xfId="0" applyNumberFormat="1" applyFont="1" applyFill="1" applyBorder="1"/>
    <xf numFmtId="2" fontId="0" fillId="0" borderId="6" xfId="0" applyNumberFormat="1" applyFill="1" applyBorder="1"/>
    <xf numFmtId="2" fontId="21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7" xfId="0" applyFont="1" applyFill="1" applyBorder="1"/>
    <xf numFmtId="0" fontId="17" fillId="0" borderId="6" xfId="0" applyFont="1" applyFill="1" applyBorder="1"/>
    <xf numFmtId="0" fontId="14" fillId="0" borderId="0" xfId="0" applyFont="1" applyFill="1" applyBorder="1"/>
    <xf numFmtId="0" fontId="14" fillId="0" borderId="14" xfId="0" applyFont="1" applyFill="1" applyBorder="1"/>
    <xf numFmtId="0" fontId="9" fillId="0" borderId="6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11" xfId="0" applyFont="1" applyFill="1" applyBorder="1"/>
    <xf numFmtId="0" fontId="17" fillId="0" borderId="13" xfId="0" applyFont="1" applyFill="1" applyBorder="1"/>
    <xf numFmtId="0" fontId="9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11" xfId="0" applyFont="1" applyFill="1" applyBorder="1"/>
    <xf numFmtId="0" fontId="22" fillId="0" borderId="6" xfId="0" applyFont="1" applyFill="1" applyBorder="1"/>
    <xf numFmtId="0" fontId="9" fillId="0" borderId="13" xfId="0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3" xfId="0" applyFont="1" applyFill="1" applyBorder="1"/>
    <xf numFmtId="3" fontId="22" fillId="0" borderId="6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0" fillId="0" borderId="10" xfId="0" applyFill="1" applyBorder="1"/>
    <xf numFmtId="3" fontId="23" fillId="0" borderId="2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0" fillId="0" borderId="0" xfId="0" applyFill="1" applyBorder="1"/>
    <xf numFmtId="0" fontId="22" fillId="0" borderId="7" xfId="0" applyFont="1" applyFill="1" applyBorder="1"/>
    <xf numFmtId="2" fontId="23" fillId="0" borderId="6" xfId="0" applyNumberFormat="1" applyFont="1" applyFill="1" applyBorder="1"/>
    <xf numFmtId="0" fontId="23" fillId="0" borderId="0" xfId="0" applyFont="1" applyFill="1" applyBorder="1"/>
    <xf numFmtId="0" fontId="23" fillId="0" borderId="6" xfId="0" applyFont="1" applyFill="1" applyBorder="1"/>
    <xf numFmtId="0" fontId="16" fillId="0" borderId="2" xfId="0" applyFont="1" applyFill="1" applyBorder="1"/>
    <xf numFmtId="0" fontId="23" fillId="0" borderId="2" xfId="0" applyFont="1" applyFill="1" applyBorder="1"/>
    <xf numFmtId="3" fontId="18" fillId="0" borderId="6" xfId="0" applyNumberFormat="1" applyFont="1" applyFill="1" applyBorder="1"/>
    <xf numFmtId="0" fontId="22" fillId="0" borderId="0" xfId="0" applyFont="1" applyFill="1" applyBorder="1"/>
    <xf numFmtId="0" fontId="22" fillId="0" borderId="14" xfId="0" applyFont="1" applyFill="1" applyBorder="1"/>
    <xf numFmtId="0" fontId="22" fillId="0" borderId="12" xfId="0" applyFont="1" applyFill="1" applyBorder="1"/>
    <xf numFmtId="0" fontId="22" fillId="0" borderId="4" xfId="0" applyFont="1" applyFill="1" applyBorder="1"/>
    <xf numFmtId="3" fontId="23" fillId="0" borderId="6" xfId="0" applyNumberFormat="1" applyFont="1" applyFill="1" applyBorder="1"/>
    <xf numFmtId="0" fontId="23" fillId="0" borderId="4" xfId="0" applyFont="1" applyFill="1" applyBorder="1"/>
    <xf numFmtId="0" fontId="4" fillId="0" borderId="11" xfId="0" applyFont="1" applyFill="1" applyBorder="1"/>
    <xf numFmtId="0" fontId="6" fillId="0" borderId="11" xfId="0" applyFont="1" applyFill="1" applyBorder="1"/>
    <xf numFmtId="0" fontId="6" fillId="0" borderId="9" xfId="0" applyFont="1" applyFill="1" applyBorder="1" applyAlignment="1">
      <alignment horizontal="center"/>
    </xf>
    <xf numFmtId="0" fontId="14" fillId="0" borderId="1" xfId="0" applyFont="1" applyFill="1" applyBorder="1"/>
    <xf numFmtId="3" fontId="14" fillId="0" borderId="6" xfId="0" applyNumberFormat="1" applyFont="1" applyFill="1" applyBorder="1"/>
    <xf numFmtId="0" fontId="22" fillId="0" borderId="9" xfId="0" applyFont="1" applyFill="1" applyBorder="1"/>
    <xf numFmtId="0" fontId="22" fillId="0" borderId="1" xfId="0" applyFont="1" applyFill="1" applyBorder="1"/>
    <xf numFmtId="0" fontId="22" fillId="0" borderId="5" xfId="0" applyFont="1" applyFill="1" applyBorder="1"/>
    <xf numFmtId="0" fontId="9" fillId="0" borderId="5" xfId="0" applyFont="1" applyFill="1" applyBorder="1" applyAlignment="1">
      <alignment horizontal="center"/>
    </xf>
    <xf numFmtId="3" fontId="22" fillId="0" borderId="4" xfId="0" applyNumberFormat="1" applyFont="1" applyFill="1" applyBorder="1"/>
    <xf numFmtId="1" fontId="23" fillId="0" borderId="6" xfId="0" applyNumberFormat="1" applyFont="1" applyFill="1" applyBorder="1"/>
    <xf numFmtId="1" fontId="23" fillId="0" borderId="2" xfId="0" applyNumberFormat="1" applyFont="1" applyFill="1" applyBorder="1"/>
    <xf numFmtId="3" fontId="15" fillId="0" borderId="2" xfId="0" applyNumberFormat="1" applyFont="1" applyFill="1" applyBorder="1"/>
    <xf numFmtId="0" fontId="9" fillId="0" borderId="15" xfId="0" applyFont="1" applyFill="1" applyBorder="1" applyAlignment="1">
      <alignment horizontal="center"/>
    </xf>
    <xf numFmtId="0" fontId="23" fillId="0" borderId="3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1" fontId="23" fillId="0" borderId="6" xfId="0" applyNumberFormat="1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 horizontal="right"/>
    </xf>
    <xf numFmtId="2" fontId="16" fillId="0" borderId="6" xfId="0" applyNumberFormat="1" applyFont="1" applyFill="1" applyBorder="1" applyAlignment="1">
      <alignment horizontal="right"/>
    </xf>
    <xf numFmtId="0" fontId="6" fillId="0" borderId="3" xfId="0" applyFont="1" applyFill="1" applyBorder="1"/>
    <xf numFmtId="0" fontId="0" fillId="0" borderId="6" xfId="0" applyFill="1" applyBorder="1"/>
    <xf numFmtId="2" fontId="20" fillId="0" borderId="6" xfId="0" applyNumberFormat="1" applyFont="1" applyFill="1" applyBorder="1"/>
    <xf numFmtId="2" fontId="0" fillId="0" borderId="2" xfId="0" applyNumberFormat="1" applyFill="1" applyBorder="1"/>
    <xf numFmtId="0" fontId="4" fillId="0" borderId="0" xfId="0" applyFont="1" applyFill="1" applyBorder="1"/>
    <xf numFmtId="3" fontId="22" fillId="0" borderId="0" xfId="0" applyNumberFormat="1" applyFont="1" applyFill="1" applyBorder="1"/>
    <xf numFmtId="0" fontId="9" fillId="0" borderId="4" xfId="0" applyFont="1" applyFill="1" applyBorder="1"/>
    <xf numFmtId="0" fontId="23" fillId="0" borderId="5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23" fillId="0" borderId="7" xfId="0" applyFont="1" applyFill="1" applyBorder="1"/>
    <xf numFmtId="0" fontId="4" fillId="0" borderId="12" xfId="0" applyFont="1" applyFill="1" applyBorder="1"/>
    <xf numFmtId="0" fontId="23" fillId="0" borderId="1" xfId="0" applyFont="1" applyFill="1" applyBorder="1"/>
    <xf numFmtId="3" fontId="23" fillId="0" borderId="9" xfId="0" applyNumberFormat="1" applyFont="1" applyFill="1" applyBorder="1"/>
    <xf numFmtId="0" fontId="12" fillId="0" borderId="2" xfId="0" applyFont="1" applyFill="1" applyBorder="1" applyAlignment="1"/>
    <xf numFmtId="4" fontId="23" fillId="0" borderId="6" xfId="0" applyNumberFormat="1" applyFont="1" applyFill="1" applyBorder="1"/>
    <xf numFmtId="3" fontId="17" fillId="0" borderId="6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0" fontId="18" fillId="0" borderId="3" xfId="0" applyFont="1" applyFill="1" applyBorder="1" applyAlignment="1"/>
    <xf numFmtId="0" fontId="21" fillId="0" borderId="2" xfId="0" applyFont="1" applyFill="1" applyBorder="1"/>
    <xf numFmtId="0" fontId="20" fillId="0" borderId="0" xfId="0" applyFont="1" applyFill="1"/>
    <xf numFmtId="1" fontId="23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2" fontId="21" fillId="0" borderId="0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1" xfId="0" applyFont="1" applyFill="1" applyBorder="1"/>
    <xf numFmtId="2" fontId="23" fillId="0" borderId="6" xfId="0" applyNumberFormat="1" applyFont="1" applyFill="1" applyBorder="1" applyAlignment="1">
      <alignment horizontal="right"/>
    </xf>
    <xf numFmtId="0" fontId="20" fillId="0" borderId="2" xfId="0" applyFont="1" applyFill="1" applyBorder="1"/>
    <xf numFmtId="0" fontId="4" fillId="0" borderId="9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/>
    <xf numFmtId="0" fontId="18" fillId="0" borderId="11" xfId="0" applyFont="1" applyFill="1" applyBorder="1" applyAlignment="1"/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0" xfId="0" applyFont="1" applyFill="1" applyBorder="1"/>
    <xf numFmtId="0" fontId="3" fillId="0" borderId="3" xfId="0" applyFont="1" applyFill="1" applyBorder="1"/>
    <xf numFmtId="0" fontId="8" fillId="0" borderId="3" xfId="0" applyFont="1" applyFill="1" applyBorder="1"/>
    <xf numFmtId="0" fontId="2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23" fillId="0" borderId="0" xfId="0" applyNumberFormat="1" applyFont="1" applyFill="1" applyBorder="1"/>
    <xf numFmtId="1" fontId="23" fillId="0" borderId="0" xfId="0" applyNumberFormat="1" applyFont="1" applyFill="1" applyBorder="1"/>
    <xf numFmtId="2" fontId="2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2" fontId="0" fillId="0" borderId="0" xfId="0" applyNumberFormat="1" applyFill="1" applyBorder="1"/>
    <xf numFmtId="0" fontId="23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9" xfId="0" applyFont="1" applyFill="1" applyBorder="1" applyAlignment="1"/>
    <xf numFmtId="0" fontId="18" fillId="0" borderId="1" xfId="0" applyFont="1" applyFill="1" applyBorder="1" applyAlignment="1"/>
    <xf numFmtId="0" fontId="18" fillId="0" borderId="5" xfId="0" applyFont="1" applyFill="1" applyBorder="1" applyAlignment="1"/>
    <xf numFmtId="0" fontId="20" fillId="0" borderId="1" xfId="0" applyFont="1" applyFill="1" applyBorder="1"/>
    <xf numFmtId="2" fontId="21" fillId="0" borderId="1" xfId="0" applyNumberFormat="1" applyFont="1" applyFill="1" applyBorder="1"/>
    <xf numFmtId="2" fontId="2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4" fontId="22" fillId="0" borderId="6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" fontId="22" fillId="0" borderId="7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" fontId="23" fillId="0" borderId="2" xfId="0" applyNumberFormat="1" applyFont="1" applyFill="1" applyBorder="1"/>
    <xf numFmtId="1" fontId="15" fillId="0" borderId="2" xfId="0" applyNumberFormat="1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3" fontId="15" fillId="0" borderId="6" xfId="0" applyNumberFormat="1" applyFont="1" applyFill="1" applyBorder="1" applyAlignment="1"/>
    <xf numFmtId="0" fontId="22" fillId="0" borderId="5" xfId="0" applyFont="1" applyFill="1" applyBorder="1" applyAlignment="1">
      <alignment horizontal="center"/>
    </xf>
    <xf numFmtId="0" fontId="6" fillId="0" borderId="0" xfId="0" applyFont="1" applyFill="1"/>
    <xf numFmtId="0" fontId="22" fillId="0" borderId="12" xfId="0" applyFont="1" applyFill="1" applyBorder="1" applyAlignment="1">
      <alignment horizontal="center"/>
    </xf>
    <xf numFmtId="3" fontId="23" fillId="0" borderId="13" xfId="0" applyNumberFormat="1" applyFont="1" applyFill="1" applyBorder="1"/>
    <xf numFmtId="3" fontId="23" fillId="0" borderId="7" xfId="0" applyNumberFormat="1" applyFont="1" applyFill="1" applyBorder="1"/>
    <xf numFmtId="3" fontId="23" fillId="0" borderId="14" xfId="0" applyNumberFormat="1" applyFont="1" applyFill="1" applyBorder="1"/>
    <xf numFmtId="3" fontId="18" fillId="0" borderId="13" xfId="0" applyNumberFormat="1" applyFont="1" applyFill="1" applyBorder="1"/>
    <xf numFmtId="0" fontId="20" fillId="0" borderId="11" xfId="0" applyFont="1" applyFill="1" applyBorder="1"/>
    <xf numFmtId="0" fontId="22" fillId="0" borderId="4" xfId="0" applyFont="1" applyFill="1" applyBorder="1" applyAlignment="1">
      <alignment horizontal="center"/>
    </xf>
    <xf numFmtId="3" fontId="23" fillId="0" borderId="5" xfId="0" applyNumberFormat="1" applyFont="1" applyFill="1" applyBorder="1"/>
    <xf numFmtId="3" fontId="23" fillId="0" borderId="4" xfId="0" applyNumberFormat="1" applyFont="1" applyFill="1" applyBorder="1"/>
    <xf numFmtId="3" fontId="18" fillId="0" borderId="4" xfId="0" applyNumberFormat="1" applyFont="1" applyFill="1" applyBorder="1"/>
    <xf numFmtId="1" fontId="15" fillId="0" borderId="9" xfId="0" applyNumberFormat="1" applyFont="1" applyFill="1" applyBorder="1"/>
    <xf numFmtId="0" fontId="20" fillId="0" borderId="9" xfId="0" applyFont="1" applyFill="1" applyBorder="1"/>
    <xf numFmtId="0" fontId="14" fillId="0" borderId="7" xfId="0" applyFont="1" applyFill="1" applyBorder="1" applyAlignment="1">
      <alignment horizontal="center"/>
    </xf>
    <xf numFmtId="3" fontId="18" fillId="0" borderId="7" xfId="0" applyNumberFormat="1" applyFont="1" applyFill="1" applyBorder="1"/>
    <xf numFmtId="4" fontId="22" fillId="0" borderId="1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23" fillId="0" borderId="12" xfId="0" applyNumberFormat="1" applyFont="1" applyFill="1" applyBorder="1"/>
    <xf numFmtId="3" fontId="23" fillId="0" borderId="11" xfId="0" applyNumberFormat="1" applyFont="1" applyFill="1" applyBorder="1"/>
    <xf numFmtId="3" fontId="18" fillId="0" borderId="12" xfId="0" applyNumberFormat="1" applyFont="1" applyFill="1" applyBorder="1"/>
    <xf numFmtId="1" fontId="15" fillId="0" borderId="11" xfId="0" applyNumberFormat="1" applyFont="1" applyFill="1" applyBorder="1"/>
    <xf numFmtId="0" fontId="0" fillId="0" borderId="15" xfId="0" applyFill="1" applyBorder="1"/>
    <xf numFmtId="4" fontId="23" fillId="0" borderId="13" xfId="0" applyNumberFormat="1" applyFont="1" applyFill="1" applyBorder="1"/>
    <xf numFmtId="2" fontId="20" fillId="0" borderId="13" xfId="0" applyNumberFormat="1" applyFont="1" applyFill="1" applyBorder="1"/>
    <xf numFmtId="2" fontId="0" fillId="0" borderId="8" xfId="0" applyNumberFormat="1" applyFill="1" applyBorder="1"/>
    <xf numFmtId="0" fontId="14" fillId="0" borderId="6" xfId="0" applyFont="1" applyFill="1" applyBorder="1" applyAlignment="1">
      <alignment horizontal="center"/>
    </xf>
    <xf numFmtId="4" fontId="23" fillId="0" borderId="14" xfId="0" applyNumberFormat="1" applyFont="1" applyFill="1" applyBorder="1"/>
    <xf numFmtId="3" fontId="18" fillId="0" borderId="0" xfId="0" applyNumberFormat="1" applyFont="1" applyFill="1" applyBorder="1"/>
    <xf numFmtId="2" fontId="0" fillId="0" borderId="10" xfId="0" applyNumberFormat="1" applyFill="1" applyBorder="1"/>
    <xf numFmtId="4" fontId="22" fillId="0" borderId="14" xfId="0" applyNumberFormat="1" applyFont="1" applyFill="1" applyBorder="1" applyAlignment="1">
      <alignment horizontal="center"/>
    </xf>
    <xf numFmtId="0" fontId="23" fillId="0" borderId="15" xfId="0" applyFont="1" applyFill="1" applyBorder="1"/>
    <xf numFmtId="0" fontId="23" fillId="0" borderId="14" xfId="0" applyFont="1" applyFill="1" applyBorder="1"/>
    <xf numFmtId="4" fontId="23" fillId="0" borderId="15" xfId="0" applyNumberFormat="1" applyFont="1" applyFill="1" applyBorder="1"/>
    <xf numFmtId="2" fontId="20" fillId="0" borderId="14" xfId="0" applyNumberFormat="1" applyFont="1" applyFill="1" applyBorder="1"/>
    <xf numFmtId="0" fontId="21" fillId="0" borderId="10" xfId="0" applyFont="1" applyFill="1" applyBorder="1"/>
    <xf numFmtId="0" fontId="14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18" fillId="0" borderId="14" xfId="0" applyNumberFormat="1" applyFont="1" applyFill="1" applyBorder="1"/>
    <xf numFmtId="2" fontId="20" fillId="0" borderId="15" xfId="0" applyNumberFormat="1" applyFont="1" applyFill="1" applyBorder="1"/>
    <xf numFmtId="4" fontId="22" fillId="0" borderId="4" xfId="0" applyNumberFormat="1" applyFont="1" applyFill="1" applyBorder="1" applyAlignment="1">
      <alignment horizontal="center"/>
    </xf>
    <xf numFmtId="4" fontId="22" fillId="0" borderId="5" xfId="0" applyNumberFormat="1" applyFont="1" applyFill="1" applyBorder="1" applyAlignment="1">
      <alignment horizontal="center"/>
    </xf>
    <xf numFmtId="4" fontId="23" fillId="0" borderId="4" xfId="0" applyNumberFormat="1" applyFont="1" applyFill="1" applyBorder="1"/>
    <xf numFmtId="3" fontId="18" fillId="0" borderId="1" xfId="0" applyNumberFormat="1" applyFont="1" applyFill="1" applyBorder="1"/>
    <xf numFmtId="1" fontId="15" fillId="0" borderId="1" xfId="0" applyNumberFormat="1" applyFont="1" applyFill="1" applyBorder="1"/>
    <xf numFmtId="2" fontId="20" fillId="0" borderId="5" xfId="0" applyNumberFormat="1" applyFont="1" applyFill="1" applyBorder="1"/>
    <xf numFmtId="2" fontId="0" fillId="0" borderId="9" xfId="0" applyNumberFormat="1" applyFill="1" applyBorder="1"/>
    <xf numFmtId="0" fontId="21" fillId="0" borderId="4" xfId="0" applyFont="1" applyFill="1" applyBorder="1"/>
    <xf numFmtId="0" fontId="0" fillId="3" borderId="0" xfId="0" applyFill="1"/>
    <xf numFmtId="0" fontId="0" fillId="0" borderId="1" xfId="0" applyFill="1" applyBorder="1"/>
    <xf numFmtId="0" fontId="15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9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7" fillId="0" borderId="2" xfId="0" applyFont="1" applyFill="1" applyBorder="1"/>
    <xf numFmtId="0" fontId="27" fillId="0" borderId="3" xfId="0" applyFont="1" applyFill="1" applyBorder="1"/>
    <xf numFmtId="0" fontId="27" fillId="0" borderId="7" xfId="0" applyFont="1" applyFill="1" applyBorder="1"/>
    <xf numFmtId="3" fontId="4" fillId="0" borderId="12" xfId="0" applyNumberFormat="1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11" fillId="0" borderId="0" xfId="0" applyFont="1" applyFill="1" applyBorder="1"/>
    <xf numFmtId="4" fontId="22" fillId="2" borderId="6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15" fillId="0" borderId="3" xfId="0" applyFont="1" applyFill="1" applyBorder="1" applyAlignment="1"/>
    <xf numFmtId="3" fontId="17" fillId="0" borderId="6" xfId="0" applyNumberFormat="1" applyFont="1" applyFill="1" applyBorder="1"/>
    <xf numFmtId="3" fontId="17" fillId="0" borderId="15" xfId="0" applyNumberFormat="1" applyFont="1" applyFill="1" applyBorder="1"/>
    <xf numFmtId="0" fontId="14" fillId="0" borderId="13" xfId="0" applyFont="1" applyFill="1" applyBorder="1"/>
    <xf numFmtId="0" fontId="0" fillId="0" borderId="0" xfId="0" applyFill="1" applyBorder="1" applyAlignment="1"/>
    <xf numFmtId="0" fontId="0" fillId="0" borderId="6" xfId="0" applyFill="1" applyBorder="1" applyAlignment="1"/>
    <xf numFmtId="3" fontId="14" fillId="0" borderId="6" xfId="0" applyNumberFormat="1" applyFont="1" applyFill="1" applyBorder="1" applyAlignment="1">
      <alignment horizontal="right"/>
    </xf>
    <xf numFmtId="0" fontId="0" fillId="0" borderId="10" xfId="0" applyBorder="1"/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" fontId="15" fillId="0" borderId="2" xfId="0" applyNumberFormat="1" applyFont="1" applyFill="1" applyBorder="1"/>
    <xf numFmtId="4" fontId="15" fillId="0" borderId="8" xfId="0" applyNumberFormat="1" applyFont="1" applyFill="1" applyBorder="1"/>
    <xf numFmtId="4" fontId="15" fillId="0" borderId="6" xfId="0" applyNumberFormat="1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4" borderId="0" xfId="0" applyFill="1"/>
    <xf numFmtId="2" fontId="14" fillId="0" borderId="13" xfId="0" applyNumberFormat="1" applyFont="1" applyFill="1" applyBorder="1"/>
    <xf numFmtId="0" fontId="3" fillId="0" borderId="3" xfId="0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23" fillId="0" borderId="6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3" fontId="23" fillId="0" borderId="6" xfId="0" applyNumberFormat="1" applyFont="1" applyFill="1" applyBorder="1" applyAlignment="1">
      <alignment horizontal="right"/>
    </xf>
    <xf numFmtId="2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23" fillId="0" borderId="4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0" fontId="22" fillId="0" borderId="11" xfId="0" applyNumberFormat="1" applyFont="1" applyFill="1" applyBorder="1"/>
    <xf numFmtId="4" fontId="23" fillId="0" borderId="6" xfId="0" applyNumberFormat="1" applyFont="1" applyFill="1" applyBorder="1" applyAlignment="1">
      <alignment horizontal="center"/>
    </xf>
    <xf numFmtId="0" fontId="22" fillId="0" borderId="3" xfId="0" applyNumberFormat="1" applyFont="1" applyFill="1" applyBorder="1"/>
    <xf numFmtId="3" fontId="23" fillId="0" borderId="6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29" fillId="0" borderId="2" xfId="0" applyFont="1" applyFill="1" applyBorder="1"/>
    <xf numFmtId="0" fontId="29" fillId="0" borderId="3" xfId="0" applyFont="1" applyFill="1" applyBorder="1"/>
    <xf numFmtId="0" fontId="29" fillId="0" borderId="7" xfId="0" applyFont="1" applyFill="1" applyBorder="1"/>
    <xf numFmtId="4" fontId="6" fillId="0" borderId="3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7" xfId="0" applyFont="1" applyFill="1" applyBorder="1"/>
    <xf numFmtId="0" fontId="25" fillId="0" borderId="0" xfId="0" applyFont="1" applyFill="1" applyAlignment="1">
      <alignment horizontal="left"/>
    </xf>
    <xf numFmtId="0" fontId="25" fillId="0" borderId="3" xfId="0" applyFont="1" applyFill="1" applyBorder="1"/>
    <xf numFmtId="0" fontId="25" fillId="0" borderId="7" xfId="0" applyFont="1" applyFill="1" applyBorder="1"/>
    <xf numFmtId="0" fontId="29" fillId="0" borderId="11" xfId="0" applyFont="1" applyFill="1" applyBorder="1"/>
    <xf numFmtId="3" fontId="4" fillId="0" borderId="6" xfId="0" applyNumberFormat="1" applyFont="1" applyFill="1" applyBorder="1" applyAlignment="1">
      <alignment horizontal="right"/>
    </xf>
    <xf numFmtId="0" fontId="14" fillId="0" borderId="11" xfId="0" applyNumberFormat="1" applyFont="1" applyFill="1" applyBorder="1"/>
    <xf numFmtId="1" fontId="14" fillId="0" borderId="6" xfId="0" applyNumberFormat="1" applyFont="1" applyFill="1" applyBorder="1"/>
    <xf numFmtId="0" fontId="3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3" fontId="25" fillId="0" borderId="7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3" fontId="25" fillId="0" borderId="6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3" fontId="31" fillId="0" borderId="6" xfId="0" applyNumberFormat="1" applyFont="1" applyFill="1" applyBorder="1" applyAlignment="1">
      <alignment horizontal="center"/>
    </xf>
    <xf numFmtId="3" fontId="31" fillId="0" borderId="7" xfId="0" applyNumberFormat="1" applyFont="1" applyFill="1" applyBorder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1" fontId="32" fillId="0" borderId="2" xfId="0" applyNumberFormat="1" applyFont="1" applyFill="1" applyBorder="1"/>
    <xf numFmtId="1" fontId="21" fillId="0" borderId="2" xfId="0" applyNumberFormat="1" applyFont="1" applyFill="1" applyBorder="1"/>
    <xf numFmtId="0" fontId="30" fillId="0" borderId="2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30" fillId="0" borderId="7" xfId="0" applyFont="1" applyFill="1" applyBorder="1" applyAlignment="1">
      <alignment horizontal="left"/>
    </xf>
    <xf numFmtId="0" fontId="6" fillId="0" borderId="6" xfId="0" applyFont="1" applyFill="1" applyBorder="1"/>
    <xf numFmtId="4" fontId="25" fillId="0" borderId="3" xfId="0" applyNumberFormat="1" applyFont="1" applyFill="1" applyBorder="1" applyAlignment="1">
      <alignment horizontal="center"/>
    </xf>
    <xf numFmtId="4" fontId="27" fillId="0" borderId="6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0" borderId="3" xfId="0" applyNumberFormat="1" applyFont="1" applyFill="1" applyBorder="1"/>
    <xf numFmtId="0" fontId="34" fillId="0" borderId="5" xfId="0" applyFont="1" applyFill="1" applyBorder="1"/>
    <xf numFmtId="0" fontId="34" fillId="0" borderId="4" xfId="0" applyFont="1" applyFill="1" applyBorder="1"/>
    <xf numFmtId="4" fontId="34" fillId="0" borderId="4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/>
    </xf>
    <xf numFmtId="3" fontId="35" fillId="0" borderId="6" xfId="0" applyNumberFormat="1" applyFont="1" applyFill="1" applyBorder="1" applyAlignment="1">
      <alignment horizontal="center"/>
    </xf>
    <xf numFmtId="3" fontId="35" fillId="0" borderId="9" xfId="0" applyNumberFormat="1" applyFont="1" applyFill="1" applyBorder="1" applyAlignment="1">
      <alignment horizontal="center"/>
    </xf>
    <xf numFmtId="0" fontId="35" fillId="0" borderId="2" xfId="0" applyFont="1" applyFill="1" applyBorder="1"/>
    <xf numFmtId="0" fontId="34" fillId="0" borderId="6" xfId="0" applyFont="1" applyFill="1" applyBorder="1"/>
    <xf numFmtId="3" fontId="35" fillId="0" borderId="4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4" fontId="34" fillId="0" borderId="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3" xfId="0" applyFill="1" applyBorder="1"/>
    <xf numFmtId="2" fontId="15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/>
    <xf numFmtId="3" fontId="4" fillId="3" borderId="6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22" fillId="3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23" fillId="3" borderId="6" xfId="0" applyNumberFormat="1" applyFont="1" applyFill="1" applyBorder="1" applyAlignment="1">
      <alignment horizontal="center"/>
    </xf>
    <xf numFmtId="4" fontId="23" fillId="3" borderId="6" xfId="0" applyNumberFormat="1" applyFont="1" applyFill="1" applyBorder="1" applyAlignment="1">
      <alignment horizontal="center"/>
    </xf>
    <xf numFmtId="3" fontId="15" fillId="3" borderId="6" xfId="0" applyNumberFormat="1" applyFont="1" applyFill="1" applyBorder="1" applyAlignment="1">
      <alignment horizontal="center"/>
    </xf>
    <xf numFmtId="1" fontId="15" fillId="3" borderId="6" xfId="0" applyNumberFormat="1" applyFont="1" applyFill="1" applyBorder="1"/>
    <xf numFmtId="2" fontId="15" fillId="3" borderId="6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30" fillId="3" borderId="7" xfId="0" applyFont="1" applyFill="1" applyBorder="1" applyAlignment="1">
      <alignment horizontal="left"/>
    </xf>
    <xf numFmtId="4" fontId="25" fillId="3" borderId="3" xfId="0" applyNumberFormat="1" applyFont="1" applyFill="1" applyBorder="1" applyAlignment="1">
      <alignment horizontal="center"/>
    </xf>
    <xf numFmtId="4" fontId="27" fillId="3" borderId="6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15" fillId="3" borderId="1" xfId="0" applyNumberFormat="1" applyFont="1" applyFill="1" applyBorder="1"/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1" fontId="21" fillId="3" borderId="2" xfId="0" applyNumberFormat="1" applyFont="1" applyFill="1" applyBorder="1"/>
    <xf numFmtId="0" fontId="33" fillId="3" borderId="0" xfId="0" applyFont="1" applyFill="1" applyAlignment="1">
      <alignment vertical="center"/>
    </xf>
    <xf numFmtId="0" fontId="29" fillId="3" borderId="11" xfId="0" applyFont="1" applyFill="1" applyBorder="1" applyAlignment="1">
      <alignment horizontal="left"/>
    </xf>
    <xf numFmtId="0" fontId="29" fillId="3" borderId="12" xfId="0" applyFont="1" applyFill="1" applyBorder="1" applyAlignment="1">
      <alignment horizontal="left"/>
    </xf>
    <xf numFmtId="0" fontId="0" fillId="3" borderId="6" xfId="0" applyFill="1" applyBorder="1"/>
    <xf numFmtId="0" fontId="33" fillId="3" borderId="6" xfId="0" applyFont="1" applyFill="1" applyBorder="1" applyAlignment="1">
      <alignment vertical="center"/>
    </xf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0" fontId="27" fillId="3" borderId="3" xfId="0" applyFont="1" applyFill="1" applyBorder="1"/>
    <xf numFmtId="0" fontId="22" fillId="3" borderId="3" xfId="0" applyFont="1" applyFill="1" applyBorder="1"/>
    <xf numFmtId="0" fontId="22" fillId="3" borderId="7" xfId="0" applyFont="1" applyFill="1" applyBorder="1"/>
    <xf numFmtId="0" fontId="6" fillId="3" borderId="3" xfId="0" applyFont="1" applyFill="1" applyBorder="1"/>
    <xf numFmtId="4" fontId="6" fillId="3" borderId="3" xfId="0" applyNumberFormat="1" applyFont="1" applyFill="1" applyBorder="1" applyAlignment="1">
      <alignment horizontal="center"/>
    </xf>
    <xf numFmtId="4" fontId="23" fillId="3" borderId="7" xfId="0" applyNumberFormat="1" applyFont="1" applyFill="1" applyBorder="1" applyAlignment="1">
      <alignment horizontal="center"/>
    </xf>
    <xf numFmtId="3" fontId="23" fillId="3" borderId="7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4" fontId="34" fillId="3" borderId="6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9" fillId="2" borderId="3" xfId="0" applyFont="1" applyFill="1" applyBorder="1" applyAlignment="1"/>
    <xf numFmtId="2" fontId="29" fillId="2" borderId="7" xfId="0" applyNumberFormat="1" applyFont="1" applyFill="1" applyBorder="1" applyAlignment="1">
      <alignment horizontal="center"/>
    </xf>
    <xf numFmtId="2" fontId="29" fillId="2" borderId="6" xfId="0" applyNumberFormat="1" applyFont="1" applyFill="1" applyBorder="1" applyAlignment="1">
      <alignment horizontal="center"/>
    </xf>
    <xf numFmtId="0" fontId="29" fillId="2" borderId="6" xfId="0" applyFont="1" applyFill="1" applyBorder="1" applyAlignment="1"/>
    <xf numFmtId="0" fontId="30" fillId="2" borderId="6" xfId="0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4" fontId="23" fillId="2" borderId="7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1" fontId="15" fillId="2" borderId="6" xfId="0" applyNumberFormat="1" applyFont="1" applyFill="1" applyBorder="1"/>
    <xf numFmtId="2" fontId="15" fillId="2" borderId="6" xfId="0" applyNumberFormat="1" applyFont="1" applyFill="1" applyBorder="1" applyAlignment="1">
      <alignment horizontal="center"/>
    </xf>
    <xf numFmtId="0" fontId="0" fillId="2" borderId="0" xfId="0" applyFill="1"/>
    <xf numFmtId="0" fontId="29" fillId="2" borderId="2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2" fontId="30" fillId="2" borderId="6" xfId="0" applyNumberFormat="1" applyFont="1" applyFill="1" applyBorder="1" applyAlignment="1">
      <alignment horizontal="center"/>
    </xf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7" xfId="0" applyFont="1" applyFill="1" applyBorder="1"/>
    <xf numFmtId="0" fontId="6" fillId="2" borderId="3" xfId="0" applyFont="1" applyFill="1" applyBorder="1"/>
    <xf numFmtId="3" fontId="4" fillId="2" borderId="7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9" fillId="4" borderId="2" xfId="0" applyFont="1" applyFill="1" applyBorder="1"/>
    <xf numFmtId="0" fontId="29" fillId="4" borderId="3" xfId="0" applyFont="1" applyFill="1" applyBorder="1"/>
    <xf numFmtId="0" fontId="29" fillId="4" borderId="7" xfId="0" applyFont="1" applyFill="1" applyBorder="1"/>
    <xf numFmtId="0" fontId="6" fillId="4" borderId="3" xfId="0" applyFont="1" applyFill="1" applyBorder="1"/>
    <xf numFmtId="3" fontId="4" fillId="4" borderId="7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4" fontId="22" fillId="4" borderId="6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3" fontId="23" fillId="4" borderId="6" xfId="0" applyNumberFormat="1" applyFont="1" applyFill="1" applyBorder="1" applyAlignment="1">
      <alignment horizontal="center"/>
    </xf>
    <xf numFmtId="4" fontId="23" fillId="4" borderId="7" xfId="0" applyNumberFormat="1" applyFont="1" applyFill="1" applyBorder="1" applyAlignment="1">
      <alignment horizontal="center"/>
    </xf>
    <xf numFmtId="3" fontId="23" fillId="4" borderId="7" xfId="0" applyNumberFormat="1" applyFont="1" applyFill="1" applyBorder="1" applyAlignment="1">
      <alignment horizontal="center"/>
    </xf>
    <xf numFmtId="3" fontId="15" fillId="4" borderId="7" xfId="0" applyNumberFormat="1" applyFont="1" applyFill="1" applyBorder="1" applyAlignment="1">
      <alignment horizontal="center"/>
    </xf>
    <xf numFmtId="1" fontId="15" fillId="4" borderId="6" xfId="0" applyNumberFormat="1" applyFont="1" applyFill="1" applyBorder="1"/>
    <xf numFmtId="2" fontId="15" fillId="4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3" fontId="4" fillId="2" borderId="6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/>
    <xf numFmtId="3" fontId="25" fillId="2" borderId="7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3" fontId="25" fillId="2" borderId="6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3" fontId="31" fillId="2" borderId="6" xfId="0" applyNumberFormat="1" applyFont="1" applyFill="1" applyBorder="1" applyAlignment="1">
      <alignment horizontal="center"/>
    </xf>
    <xf numFmtId="4" fontId="23" fillId="2" borderId="6" xfId="0" applyNumberFormat="1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3" fontId="32" fillId="2" borderId="7" xfId="0" applyNumberFormat="1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1" fontId="21" fillId="2" borderId="2" xfId="0" applyNumberFormat="1" applyFont="1" applyFill="1" applyBorder="1"/>
    <xf numFmtId="0" fontId="30" fillId="2" borderId="2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0" fontId="30" fillId="2" borderId="7" xfId="0" applyFont="1" applyFill="1" applyBorder="1" applyAlignment="1">
      <alignment horizontal="left"/>
    </xf>
    <xf numFmtId="4" fontId="25" fillId="2" borderId="3" xfId="0" applyNumberFormat="1" applyFont="1" applyFill="1" applyBorder="1" applyAlignment="1">
      <alignment horizontal="center"/>
    </xf>
    <xf numFmtId="4" fontId="27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5" fillId="2" borderId="1" xfId="0" applyNumberFormat="1" applyFont="1" applyFill="1" applyBorder="1"/>
    <xf numFmtId="0" fontId="0" fillId="0" borderId="0" xfId="0" applyBorder="1"/>
    <xf numFmtId="1" fontId="6" fillId="0" borderId="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6" fillId="0" borderId="6" xfId="0" applyNumberFormat="1" applyFont="1" applyFill="1" applyBorder="1" applyAlignment="1"/>
    <xf numFmtId="0" fontId="28" fillId="0" borderId="8" xfId="0" applyFont="1" applyFill="1" applyBorder="1" applyAlignment="1">
      <alignment horizontal="center"/>
    </xf>
    <xf numFmtId="3" fontId="13" fillId="0" borderId="1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5" fillId="0" borderId="2" xfId="0" applyNumberFormat="1" applyFont="1" applyFill="1" applyBorder="1"/>
    <xf numFmtId="1" fontId="15" fillId="0" borderId="13" xfId="0" applyNumberFormat="1" applyFont="1" applyFill="1" applyBorder="1"/>
    <xf numFmtId="1" fontId="16" fillId="0" borderId="8" xfId="0" applyNumberFormat="1" applyFont="1" applyFill="1" applyBorder="1"/>
    <xf numFmtId="1" fontId="17" fillId="0" borderId="8" xfId="0" applyNumberFormat="1" applyFont="1" applyFill="1" applyBorder="1"/>
    <xf numFmtId="2" fontId="17" fillId="0" borderId="8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15" fillId="0" borderId="8" xfId="0" applyNumberFormat="1" applyFont="1" applyFill="1" applyBorder="1"/>
    <xf numFmtId="2" fontId="15" fillId="0" borderId="13" xfId="0" applyNumberFormat="1" applyFont="1" applyFill="1" applyBorder="1"/>
    <xf numFmtId="0" fontId="27" fillId="2" borderId="2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0" fontId="0" fillId="2" borderId="6" xfId="0" applyFill="1" applyBorder="1"/>
    <xf numFmtId="4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4" fontId="20" fillId="2" borderId="2" xfId="0" applyNumberFormat="1" applyFont="1" applyFill="1" applyBorder="1" applyAlignment="1">
      <alignment horizontal="center"/>
    </xf>
    <xf numFmtId="3" fontId="21" fillId="2" borderId="7" xfId="0" applyNumberFormat="1" applyFont="1" applyFill="1" applyBorder="1" applyAlignment="1">
      <alignment horizontal="center"/>
    </xf>
    <xf numFmtId="1" fontId="21" fillId="2" borderId="3" xfId="0" applyNumberFormat="1" applyFont="1" applyFill="1" applyBorder="1"/>
    <xf numFmtId="0" fontId="0" fillId="2" borderId="0" xfId="0" applyNumberFormat="1" applyFill="1" applyAlignment="1">
      <alignment horizontal="center"/>
    </xf>
    <xf numFmtId="0" fontId="0" fillId="0" borderId="0" xfId="0" applyFill="1" applyAlignment="1"/>
    <xf numFmtId="0" fontId="10" fillId="0" borderId="0" xfId="0" applyFont="1" applyFill="1" applyBorder="1" applyAlignment="1">
      <alignment horizontal="center"/>
    </xf>
    <xf numFmtId="0" fontId="41" fillId="0" borderId="1" xfId="0" applyFont="1" applyBorder="1"/>
    <xf numFmtId="0" fontId="41" fillId="0" borderId="7" xfId="0" applyFont="1" applyBorder="1" applyAlignment="1">
      <alignment horizontal="center"/>
    </xf>
    <xf numFmtId="0" fontId="41" fillId="0" borderId="7" xfId="0" applyFont="1" applyBorder="1"/>
    <xf numFmtId="0" fontId="41" fillId="0" borderId="2" xfId="0" applyFont="1" applyBorder="1"/>
    <xf numFmtId="0" fontId="41" fillId="0" borderId="6" xfId="0" applyFont="1" applyBorder="1" applyAlignment="1">
      <alignment horizontal="center"/>
    </xf>
    <xf numFmtId="0" fontId="41" fillId="0" borderId="14" xfId="0" applyFont="1" applyBorder="1"/>
    <xf numFmtId="0" fontId="41" fillId="0" borderId="10" xfId="0" applyFont="1" applyBorder="1"/>
    <xf numFmtId="0" fontId="41" fillId="0" borderId="15" xfId="0" applyFont="1" applyBorder="1"/>
    <xf numFmtId="0" fontId="41" fillId="0" borderId="15" xfId="0" applyFont="1" applyBorder="1" applyAlignment="1">
      <alignment horizontal="center"/>
    </xf>
    <xf numFmtId="0" fontId="41" fillId="0" borderId="5" xfId="0" applyFont="1" applyBorder="1"/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41" fillId="0" borderId="6" xfId="0" applyFont="1" applyBorder="1"/>
    <xf numFmtId="0" fontId="41" fillId="0" borderId="4" xfId="0" applyFont="1" applyBorder="1"/>
    <xf numFmtId="2" fontId="24" fillId="0" borderId="2" xfId="0" applyNumberFormat="1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22" fillId="0" borderId="10" xfId="0" applyFont="1" applyFill="1" applyBorder="1"/>
    <xf numFmtId="0" fontId="14" fillId="0" borderId="6" xfId="0" applyFont="1" applyFill="1" applyBorder="1" applyAlignment="1">
      <alignment horizontal="righ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9" fillId="0" borderId="7" xfId="0" applyFont="1" applyFill="1" applyBorder="1" applyAlignment="1"/>
    <xf numFmtId="0" fontId="28" fillId="0" borderId="2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4" fillId="0" borderId="12" xfId="0" applyFont="1" applyFill="1" applyBorder="1"/>
    <xf numFmtId="3" fontId="22" fillId="0" borderId="7" xfId="0" applyNumberFormat="1" applyFont="1" applyFill="1" applyBorder="1"/>
    <xf numFmtId="0" fontId="3" fillId="0" borderId="6" xfId="0" applyFont="1" applyFill="1" applyBorder="1" applyAlignment="1">
      <alignment horizontal="center"/>
    </xf>
    <xf numFmtId="2" fontId="22" fillId="0" borderId="7" xfId="0" applyNumberFormat="1" applyFont="1" applyFill="1" applyBorder="1" applyAlignment="1">
      <alignment horizontal="center"/>
    </xf>
    <xf numFmtId="2" fontId="22" fillId="0" borderId="5" xfId="0" applyNumberFormat="1" applyFont="1" applyFill="1" applyBorder="1" applyAlignment="1">
      <alignment horizontal="center"/>
    </xf>
    <xf numFmtId="16" fontId="0" fillId="0" borderId="0" xfId="0" applyNumberFormat="1" applyFill="1"/>
    <xf numFmtId="9" fontId="0" fillId="0" borderId="0" xfId="0" applyNumberFormat="1" applyFill="1"/>
    <xf numFmtId="0" fontId="8" fillId="0" borderId="6" xfId="0" applyFont="1" applyFill="1" applyBorder="1" applyAlignment="1">
      <alignment horizontal="center"/>
    </xf>
    <xf numFmtId="165" fontId="23" fillId="0" borderId="4" xfId="0" applyNumberFormat="1" applyFont="1" applyFill="1" applyBorder="1"/>
    <xf numFmtId="3" fontId="14" fillId="0" borderId="4" xfId="0" applyNumberFormat="1" applyFont="1" applyFill="1" applyBorder="1"/>
    <xf numFmtId="3" fontId="14" fillId="0" borderId="15" xfId="0" applyNumberFormat="1" applyFont="1" applyFill="1" applyBorder="1"/>
    <xf numFmtId="3" fontId="17" fillId="0" borderId="9" xfId="0" applyNumberFormat="1" applyFont="1" applyFill="1" applyBorder="1"/>
    <xf numFmtId="0" fontId="26" fillId="0" borderId="2" xfId="0" applyFont="1" applyFill="1" applyBorder="1" applyAlignment="1">
      <alignment horizontal="center"/>
    </xf>
    <xf numFmtId="3" fontId="22" fillId="0" borderId="2" xfId="0" applyNumberFormat="1" applyFont="1" applyFill="1" applyBorder="1"/>
    <xf numFmtId="0" fontId="14" fillId="0" borderId="2" xfId="0" applyFont="1" applyFill="1" applyBorder="1" applyAlignment="1">
      <alignment horizontal="center"/>
    </xf>
    <xf numFmtId="2" fontId="17" fillId="0" borderId="2" xfId="0" applyNumberFormat="1" applyFont="1" applyFill="1" applyBorder="1"/>
    <xf numFmtId="3" fontId="22" fillId="0" borderId="13" xfId="0" applyNumberFormat="1" applyFont="1" applyFill="1" applyBorder="1"/>
    <xf numFmtId="3" fontId="22" fillId="0" borderId="1" xfId="0" applyNumberFormat="1" applyFont="1" applyFill="1" applyBorder="1"/>
    <xf numFmtId="1" fontId="17" fillId="0" borderId="6" xfId="0" applyNumberFormat="1" applyFont="1" applyFill="1" applyBorder="1"/>
    <xf numFmtId="3" fontId="22" fillId="0" borderId="1" xfId="0" applyNumberFormat="1" applyFont="1" applyFill="1" applyBorder="1" applyAlignment="1">
      <alignment vertical="top"/>
    </xf>
    <xf numFmtId="2" fontId="23" fillId="0" borderId="2" xfId="0" applyNumberFormat="1" applyFont="1" applyFill="1" applyBorder="1"/>
    <xf numFmtId="0" fontId="15" fillId="0" borderId="6" xfId="0" applyFont="1" applyFill="1" applyBorder="1"/>
    <xf numFmtId="0" fontId="14" fillId="0" borderId="4" xfId="0" applyFont="1" applyFill="1" applyBorder="1"/>
    <xf numFmtId="0" fontId="14" fillId="0" borderId="5" xfId="0" applyFont="1" applyFill="1" applyBorder="1" applyAlignment="1">
      <alignment horizontal="left"/>
    </xf>
    <xf numFmtId="0" fontId="23" fillId="0" borderId="6" xfId="0" applyNumberFormat="1" applyFont="1" applyFill="1" applyBorder="1"/>
    <xf numFmtId="0" fontId="22" fillId="0" borderId="13" xfId="0" applyFont="1" applyFill="1" applyBorder="1"/>
    <xf numFmtId="4" fontId="22" fillId="0" borderId="6" xfId="0" applyNumberFormat="1" applyFont="1" applyFill="1" applyBorder="1"/>
    <xf numFmtId="2" fontId="17" fillId="0" borderId="6" xfId="0" applyNumberFormat="1" applyFont="1" applyFill="1" applyBorder="1"/>
    <xf numFmtId="2" fontId="23" fillId="0" borderId="2" xfId="0" applyNumberFormat="1" applyFont="1" applyFill="1" applyBorder="1" applyAlignment="1">
      <alignment horizontal="right"/>
    </xf>
    <xf numFmtId="164" fontId="23" fillId="0" borderId="6" xfId="0" applyNumberFormat="1" applyFont="1" applyFill="1" applyBorder="1"/>
    <xf numFmtId="2" fontId="23" fillId="0" borderId="4" xfId="0" applyNumberFormat="1" applyFont="1" applyFill="1" applyBorder="1"/>
    <xf numFmtId="0" fontId="13" fillId="0" borderId="6" xfId="0" applyFont="1" applyFill="1" applyBorder="1"/>
    <xf numFmtId="0" fontId="5" fillId="0" borderId="11" xfId="0" applyFont="1" applyFill="1" applyBorder="1"/>
    <xf numFmtId="0" fontId="15" fillId="0" borderId="4" xfId="0" applyFont="1" applyFill="1" applyBorder="1"/>
    <xf numFmtId="0" fontId="3" fillId="0" borderId="6" xfId="0" applyFont="1" applyFill="1" applyBorder="1"/>
    <xf numFmtId="3" fontId="15" fillId="0" borderId="6" xfId="0" applyNumberFormat="1" applyFont="1" applyFill="1" applyBorder="1"/>
    <xf numFmtId="0" fontId="14" fillId="0" borderId="9" xfId="0" applyFont="1" applyFill="1" applyBorder="1"/>
    <xf numFmtId="0" fontId="14" fillId="0" borderId="5" xfId="0" applyFont="1" applyFill="1" applyBorder="1"/>
    <xf numFmtId="0" fontId="17" fillId="0" borderId="2" xfId="0" applyFont="1" applyFill="1" applyBorder="1"/>
    <xf numFmtId="0" fontId="17" fillId="0" borderId="7" xfId="0" applyFont="1" applyFill="1" applyBorder="1"/>
    <xf numFmtId="3" fontId="18" fillId="0" borderId="6" xfId="0" applyNumberFormat="1" applyFont="1" applyFill="1" applyBorder="1" applyAlignment="1"/>
    <xf numFmtId="165" fontId="17" fillId="0" borderId="6" xfId="0" applyNumberFormat="1" applyFont="1" applyFill="1" applyBorder="1"/>
    <xf numFmtId="3" fontId="22" fillId="0" borderId="6" xfId="0" applyNumberFormat="1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1" fontId="18" fillId="0" borderId="9" xfId="0" applyNumberFormat="1" applyFont="1" applyFill="1" applyBorder="1"/>
    <xf numFmtId="0" fontId="14" fillId="0" borderId="6" xfId="0" applyNumberFormat="1" applyFont="1" applyFill="1" applyBorder="1"/>
    <xf numFmtId="0" fontId="22" fillId="0" borderId="15" xfId="0" applyFont="1" applyFill="1" applyBorder="1"/>
    <xf numFmtId="0" fontId="6" fillId="0" borderId="7" xfId="0" applyFont="1" applyFill="1" applyBorder="1"/>
    <xf numFmtId="2" fontId="23" fillId="0" borderId="13" xfId="0" applyNumberFormat="1" applyFont="1" applyFill="1" applyBorder="1"/>
    <xf numFmtId="1" fontId="23" fillId="0" borderId="13" xfId="0" applyNumberFormat="1" applyFont="1" applyFill="1" applyBorder="1"/>
    <xf numFmtId="0" fontId="16" fillId="0" borderId="8" xfId="0" applyFont="1" applyFill="1" applyBorder="1"/>
    <xf numFmtId="1" fontId="23" fillId="0" borderId="8" xfId="0" applyNumberFormat="1" applyFont="1" applyFill="1" applyBorder="1"/>
    <xf numFmtId="2" fontId="16" fillId="0" borderId="8" xfId="0" applyNumberFormat="1" applyFont="1" applyFill="1" applyBorder="1"/>
    <xf numFmtId="3" fontId="15" fillId="0" borderId="8" xfId="0" applyNumberFormat="1" applyFont="1" applyFill="1" applyBorder="1"/>
    <xf numFmtId="1" fontId="18" fillId="0" borderId="8" xfId="0" applyNumberFormat="1" applyFont="1" applyFill="1" applyBorder="1"/>
    <xf numFmtId="0" fontId="19" fillId="0" borderId="8" xfId="0" applyFont="1" applyFill="1" applyBorder="1"/>
    <xf numFmtId="2" fontId="20" fillId="0" borderId="8" xfId="0" applyNumberFormat="1" applyFont="1" applyFill="1" applyBorder="1"/>
    <xf numFmtId="0" fontId="16" fillId="0" borderId="6" xfId="0" applyFont="1" applyFill="1" applyBorder="1"/>
    <xf numFmtId="2" fontId="16" fillId="0" borderId="6" xfId="0" applyNumberFormat="1" applyFont="1" applyFill="1" applyBorder="1"/>
    <xf numFmtId="1" fontId="18" fillId="0" borderId="6" xfId="0" applyNumberFormat="1" applyFont="1" applyFill="1" applyBorder="1"/>
    <xf numFmtId="0" fontId="19" fillId="0" borderId="6" xfId="0" applyFont="1" applyFill="1" applyBorder="1"/>
    <xf numFmtId="1" fontId="23" fillId="0" borderId="4" xfId="0" applyNumberFormat="1" applyFont="1" applyFill="1" applyBorder="1"/>
    <xf numFmtId="0" fontId="16" fillId="0" borderId="9" xfId="0" applyFont="1" applyFill="1" applyBorder="1"/>
    <xf numFmtId="1" fontId="23" fillId="0" borderId="9" xfId="0" applyNumberFormat="1" applyFont="1" applyFill="1" applyBorder="1"/>
    <xf numFmtId="2" fontId="15" fillId="0" borderId="4" xfId="0" applyNumberFormat="1" applyFont="1" applyFill="1" applyBorder="1"/>
    <xf numFmtId="2" fontId="16" fillId="0" borderId="9" xfId="0" applyNumberFormat="1" applyFont="1" applyFill="1" applyBorder="1"/>
    <xf numFmtId="3" fontId="15" fillId="0" borderId="9" xfId="0" applyNumberFormat="1" applyFont="1" applyFill="1" applyBorder="1"/>
    <xf numFmtId="0" fontId="19" fillId="0" borderId="9" xfId="0" applyFont="1" applyFill="1" applyBorder="1"/>
    <xf numFmtId="2" fontId="20" fillId="0" borderId="9" xfId="0" applyNumberFormat="1" applyFont="1" applyFill="1" applyBorder="1"/>
    <xf numFmtId="0" fontId="6" fillId="0" borderId="12" xfId="0" applyFont="1" applyFill="1" applyBorder="1"/>
    <xf numFmtId="0" fontId="21" fillId="0" borderId="6" xfId="0" applyFont="1" applyFill="1" applyBorder="1" applyAlignment="1"/>
    <xf numFmtId="0" fontId="14" fillId="0" borderId="1" xfId="0" applyFont="1" applyFill="1" applyBorder="1" applyAlignment="1">
      <alignment horizontal="right"/>
    </xf>
    <xf numFmtId="3" fontId="22" fillId="0" borderId="9" xfId="0" applyNumberFormat="1" applyFont="1" applyFill="1" applyBorder="1"/>
    <xf numFmtId="3" fontId="17" fillId="0" borderId="2" xfId="0" applyNumberFormat="1" applyFont="1" applyFill="1" applyBorder="1"/>
    <xf numFmtId="3" fontId="17" fillId="0" borderId="13" xfId="0" applyNumberFormat="1" applyFont="1" applyFill="1" applyBorder="1"/>
    <xf numFmtId="3" fontId="22" fillId="0" borderId="5" xfId="0" applyNumberFormat="1" applyFont="1" applyFill="1" applyBorder="1"/>
    <xf numFmtId="0" fontId="23" fillId="0" borderId="0" xfId="0" applyFont="1" applyFill="1"/>
    <xf numFmtId="3" fontId="14" fillId="0" borderId="8" xfId="0" applyNumberFormat="1" applyFont="1" applyFill="1" applyBorder="1"/>
    <xf numFmtId="2" fontId="4" fillId="0" borderId="9" xfId="0" applyNumberFormat="1" applyFont="1" applyFill="1" applyBorder="1"/>
    <xf numFmtId="2" fontId="17" fillId="0" borderId="4" xfId="0" applyNumberFormat="1" applyFont="1" applyFill="1" applyBorder="1"/>
    <xf numFmtId="3" fontId="17" fillId="0" borderId="1" xfId="0" applyNumberFormat="1" applyFont="1" applyFill="1" applyBorder="1"/>
    <xf numFmtId="0" fontId="4" fillId="0" borderId="6" xfId="0" applyFont="1" applyFill="1" applyBorder="1"/>
    <xf numFmtId="0" fontId="3" fillId="0" borderId="5" xfId="0" applyFont="1" applyFill="1" applyBorder="1" applyAlignment="1">
      <alignment horizontal="center"/>
    </xf>
    <xf numFmtId="0" fontId="4" fillId="0" borderId="4" xfId="0" applyFont="1" applyFill="1" applyBorder="1"/>
    <xf numFmtId="1" fontId="23" fillId="0" borderId="4" xfId="0" applyNumberFormat="1" applyFont="1" applyFill="1" applyBorder="1" applyAlignment="1">
      <alignment horizontal="right"/>
    </xf>
    <xf numFmtId="2" fontId="23" fillId="0" borderId="4" xfId="0" applyNumberFormat="1" applyFont="1" applyFill="1" applyBorder="1" applyAlignment="1">
      <alignment horizontal="right"/>
    </xf>
    <xf numFmtId="2" fontId="4" fillId="0" borderId="2" xfId="0" applyNumberFormat="1" applyFont="1" applyFill="1" applyBorder="1"/>
    <xf numFmtId="4" fontId="22" fillId="0" borderId="13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7" xfId="0" applyFont="1" applyBorder="1" applyAlignment="1"/>
    <xf numFmtId="2" fontId="41" fillId="0" borderId="15" xfId="0" applyNumberFormat="1" applyFont="1" applyBorder="1" applyAlignment="1">
      <alignment horizontal="center"/>
    </xf>
    <xf numFmtId="16" fontId="41" fillId="0" borderId="15" xfId="0" applyNumberFormat="1" applyFont="1" applyBorder="1" applyAlignment="1">
      <alignment horizontal="center"/>
    </xf>
    <xf numFmtId="0" fontId="43" fillId="0" borderId="21" xfId="0" applyFont="1" applyBorder="1" applyAlignment="1">
      <alignment vertical="center" wrapText="1"/>
    </xf>
    <xf numFmtId="165" fontId="43" fillId="0" borderId="6" xfId="0" applyNumberFormat="1" applyFont="1" applyBorder="1" applyAlignment="1">
      <alignment horizontal="center" vertical="center" wrapText="1"/>
    </xf>
    <xf numFmtId="0" fontId="13" fillId="0" borderId="8" xfId="0" applyFont="1" applyFill="1" applyBorder="1"/>
    <xf numFmtId="0" fontId="14" fillId="0" borderId="10" xfId="0" applyFont="1" applyFill="1" applyBorder="1"/>
    <xf numFmtId="0" fontId="13" fillId="0" borderId="1" xfId="0" applyFont="1" applyFill="1" applyBorder="1"/>
    <xf numFmtId="0" fontId="13" fillId="0" borderId="3" xfId="0" applyFont="1" applyFill="1" applyBorder="1"/>
    <xf numFmtId="0" fontId="9" fillId="0" borderId="4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4" fillId="0" borderId="8" xfId="0" applyFont="1" applyFill="1" applyBorder="1"/>
    <xf numFmtId="0" fontId="17" fillId="0" borderId="3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8" xfId="0" applyFont="1" applyFill="1" applyBorder="1"/>
    <xf numFmtId="0" fontId="11" fillId="0" borderId="7" xfId="0" applyFont="1" applyFill="1" applyBorder="1" applyAlignment="1">
      <alignment horizontal="center"/>
    </xf>
    <xf numFmtId="3" fontId="4" fillId="0" borderId="5" xfId="0" applyNumberFormat="1" applyFont="1" applyFill="1" applyBorder="1"/>
    <xf numFmtId="1" fontId="16" fillId="0" borderId="6" xfId="0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0" fontId="4" fillId="0" borderId="3" xfId="0" applyFont="1" applyFill="1" applyBorder="1" applyAlignment="1"/>
    <xf numFmtId="3" fontId="22" fillId="0" borderId="6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 applyAlignment="1"/>
    <xf numFmtId="0" fontId="22" fillId="0" borderId="3" xfId="0" applyFont="1" applyFill="1" applyBorder="1" applyAlignment="1"/>
    <xf numFmtId="0" fontId="22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1" fontId="18" fillId="0" borderId="3" xfId="0" applyNumberFormat="1" applyFont="1" applyFill="1" applyBorder="1"/>
    <xf numFmtId="0" fontId="36" fillId="0" borderId="1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right"/>
    </xf>
    <xf numFmtId="2" fontId="26" fillId="0" borderId="6" xfId="0" applyNumberFormat="1" applyFont="1" applyFill="1" applyBorder="1"/>
    <xf numFmtId="0" fontId="26" fillId="0" borderId="6" xfId="0" applyFont="1" applyFill="1" applyBorder="1"/>
    <xf numFmtId="0" fontId="29" fillId="0" borderId="3" xfId="0" applyFont="1" applyFill="1" applyBorder="1" applyAlignment="1"/>
    <xf numFmtId="2" fontId="29" fillId="0" borderId="7" xfId="0" applyNumberFormat="1" applyFont="1" applyFill="1" applyBorder="1" applyAlignment="1">
      <alignment horizontal="center"/>
    </xf>
    <xf numFmtId="2" fontId="29" fillId="0" borderId="6" xfId="0" applyNumberFormat="1" applyFont="1" applyFill="1" applyBorder="1" applyAlignment="1">
      <alignment horizontal="center"/>
    </xf>
    <xf numFmtId="0" fontId="29" fillId="0" borderId="6" xfId="0" applyFont="1" applyFill="1" applyBorder="1" applyAlignment="1"/>
    <xf numFmtId="4" fontId="42" fillId="0" borderId="6" xfId="0" applyNumberFormat="1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0" fontId="39" fillId="0" borderId="4" xfId="0" applyFont="1" applyFill="1" applyBorder="1"/>
    <xf numFmtId="2" fontId="39" fillId="0" borderId="4" xfId="0" applyNumberFormat="1" applyFont="1" applyFill="1" applyBorder="1" applyAlignment="1">
      <alignment horizontal="center"/>
    </xf>
    <xf numFmtId="2" fontId="40" fillId="0" borderId="4" xfId="0" applyNumberFormat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40" fillId="0" borderId="9" xfId="0" applyNumberFormat="1" applyFont="1" applyFill="1" applyBorder="1" applyAlignment="1">
      <alignment horizontal="center"/>
    </xf>
    <xf numFmtId="0" fontId="39" fillId="0" borderId="6" xfId="0" applyFont="1" applyFill="1" applyBorder="1"/>
    <xf numFmtId="0" fontId="39" fillId="0" borderId="6" xfId="0" applyFont="1" applyFill="1" applyBorder="1" applyAlignment="1">
      <alignment horizontal="center"/>
    </xf>
    <xf numFmtId="2" fontId="39" fillId="0" borderId="6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40" fillId="0" borderId="6" xfId="0" applyNumberFormat="1" applyFont="1" applyFill="1" applyBorder="1" applyAlignment="1">
      <alignment horizontal="center"/>
    </xf>
    <xf numFmtId="2" fontId="40" fillId="0" borderId="2" xfId="0" applyNumberFormat="1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right"/>
    </xf>
    <xf numFmtId="2" fontId="39" fillId="0" borderId="1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right"/>
    </xf>
    <xf numFmtId="2" fontId="14" fillId="0" borderId="4" xfId="0" applyNumberFormat="1" applyFont="1" applyFill="1" applyBorder="1"/>
    <xf numFmtId="0" fontId="17" fillId="0" borderId="15" xfId="0" applyFont="1" applyFill="1" applyBorder="1"/>
    <xf numFmtId="0" fontId="14" fillId="0" borderId="7" xfId="0" applyFont="1" applyFill="1" applyBorder="1" applyAlignment="1">
      <alignment horizontal="right"/>
    </xf>
    <xf numFmtId="2" fontId="30" fillId="0" borderId="6" xfId="0" applyNumberFormat="1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2" fillId="0" borderId="6" xfId="0" applyFont="1" applyFill="1" applyBorder="1"/>
    <xf numFmtId="3" fontId="42" fillId="0" borderId="6" xfId="0" applyNumberFormat="1" applyFont="1" applyFill="1" applyBorder="1" applyAlignment="1">
      <alignment horizontal="center"/>
    </xf>
    <xf numFmtId="0" fontId="42" fillId="0" borderId="0" xfId="0" applyFont="1" applyFill="1"/>
    <xf numFmtId="4" fontId="20" fillId="0" borderId="0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7" xfId="0" applyFont="1" applyBorder="1" applyAlignment="1">
      <alignment vertical="center"/>
    </xf>
    <xf numFmtId="49" fontId="45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2" xfId="0" applyFill="1" applyBorder="1"/>
    <xf numFmtId="0" fontId="41" fillId="0" borderId="15" xfId="0" applyFont="1" applyFill="1" applyBorder="1"/>
    <xf numFmtId="0" fontId="41" fillId="0" borderId="10" xfId="0" applyFont="1" applyFill="1" applyBorder="1"/>
    <xf numFmtId="0" fontId="41" fillId="0" borderId="14" xfId="0" applyFont="1" applyFill="1" applyBorder="1"/>
    <xf numFmtId="0" fontId="41" fillId="0" borderId="15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0" xfId="0" applyFont="1" applyFill="1"/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0" fillId="0" borderId="14" xfId="0" applyFill="1" applyBorder="1"/>
    <xf numFmtId="17" fontId="41" fillId="0" borderId="14" xfId="0" applyNumberFormat="1" applyFont="1" applyFill="1" applyBorder="1" applyAlignment="1">
      <alignment horizontal="center"/>
    </xf>
    <xf numFmtId="0" fontId="41" fillId="0" borderId="4" xfId="0" applyFont="1" applyFill="1" applyBorder="1"/>
    <xf numFmtId="0" fontId="41" fillId="0" borderId="1" xfId="0" applyFont="1" applyFill="1" applyBorder="1"/>
    <xf numFmtId="0" fontId="41" fillId="0" borderId="5" xfId="0" applyFont="1" applyFill="1" applyBorder="1"/>
    <xf numFmtId="0" fontId="41" fillId="0" borderId="5" xfId="0" applyFont="1" applyFill="1" applyBorder="1" applyAlignment="1">
      <alignment horizontal="center"/>
    </xf>
    <xf numFmtId="49" fontId="45" fillId="0" borderId="2" xfId="0" applyNumberFormat="1" applyFont="1" applyFill="1" applyBorder="1" applyAlignment="1">
      <alignment horizontal="center" vertical="center"/>
    </xf>
    <xf numFmtId="49" fontId="45" fillId="0" borderId="3" xfId="0" applyNumberFormat="1" applyFont="1" applyFill="1" applyBorder="1" applyAlignment="1">
      <alignment horizontal="center" vertical="center"/>
    </xf>
    <xf numFmtId="49" fontId="45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right"/>
    </xf>
    <xf numFmtId="0" fontId="22" fillId="0" borderId="7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1" fillId="0" borderId="10" xfId="0" applyFont="1" applyBorder="1" applyAlignment="1"/>
    <xf numFmtId="0" fontId="41" fillId="0" borderId="14" xfId="0" applyFont="1" applyBorder="1" applyAlignment="1"/>
    <xf numFmtId="0" fontId="41" fillId="0" borderId="0" xfId="0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left"/>
    </xf>
    <xf numFmtId="0" fontId="41" fillId="0" borderId="10" xfId="0" applyFont="1" applyFill="1" applyBorder="1" applyAlignment="1"/>
    <xf numFmtId="0" fontId="41" fillId="0" borderId="14" xfId="0" applyFont="1" applyFill="1" applyBorder="1" applyAlignment="1"/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163560</xdr:colOff>
      <xdr:row>0</xdr:row>
      <xdr:rowOff>19242</xdr:rowOff>
    </xdr:from>
    <xdr:to>
      <xdr:col>15</xdr:col>
      <xdr:colOff>885151</xdr:colOff>
      <xdr:row>6</xdr:row>
      <xdr:rowOff>92780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060" y="19242"/>
          <a:ext cx="4550833" cy="1228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7"/>
  <sheetViews>
    <sheetView tabSelected="1" zoomScale="99" zoomScaleNormal="99" workbookViewId="0">
      <selection activeCell="E9" sqref="E9"/>
    </sheetView>
  </sheetViews>
  <sheetFormatPr defaultRowHeight="15" x14ac:dyDescent="0.25"/>
  <cols>
    <col min="1" max="1" width="5.5703125" customWidth="1"/>
    <col min="5" max="5" width="48.28515625" customWidth="1"/>
    <col min="6" max="6" width="30.7109375" hidden="1" customWidth="1"/>
    <col min="7" max="7" width="20.28515625" hidden="1" customWidth="1"/>
    <col min="8" max="8" width="17.7109375" hidden="1" customWidth="1"/>
    <col min="9" max="9" width="16.5703125" hidden="1" customWidth="1"/>
    <col min="10" max="10" width="2.140625" hidden="1" customWidth="1"/>
    <col min="11" max="11" width="15.28515625" hidden="1" customWidth="1"/>
    <col min="12" max="12" width="17.42578125" hidden="1" customWidth="1"/>
    <col min="13" max="13" width="17" hidden="1" customWidth="1"/>
    <col min="14" max="14" width="17.140625" hidden="1" customWidth="1"/>
    <col min="15" max="15" width="14.5703125" hidden="1" customWidth="1"/>
    <col min="16" max="16" width="16.85546875" customWidth="1"/>
    <col min="17" max="17" width="20.7109375" hidden="1" customWidth="1"/>
    <col min="18" max="18" width="25" hidden="1" customWidth="1"/>
    <col min="19" max="19" width="29.28515625" hidden="1" customWidth="1"/>
    <col min="20" max="20" width="22.85546875" hidden="1" customWidth="1"/>
    <col min="21" max="21" width="17" hidden="1" customWidth="1"/>
    <col min="22" max="22" width="25.7109375" hidden="1" customWidth="1"/>
    <col min="23" max="23" width="31.85546875" hidden="1" customWidth="1"/>
    <col min="24" max="24" width="19.140625" customWidth="1"/>
    <col min="25" max="25" width="9.140625" hidden="1" customWidth="1"/>
    <col min="26" max="26" width="3.140625" hidden="1" customWidth="1"/>
  </cols>
  <sheetData>
    <row r="1" spans="1:28" x14ac:dyDescent="0.25">
      <c r="A1" s="866"/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</row>
    <row r="2" spans="1:28" x14ac:dyDescent="0.25">
      <c r="A2" s="866"/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</row>
    <row r="3" spans="1:28" x14ac:dyDescent="0.25">
      <c r="A3" s="866"/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</row>
    <row r="4" spans="1:28" x14ac:dyDescent="0.25">
      <c r="A4" s="866"/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</row>
    <row r="5" spans="1:28" x14ac:dyDescent="0.25">
      <c r="A5" s="866"/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</row>
    <row r="6" spans="1:28" x14ac:dyDescent="0.25">
      <c r="A6" s="866"/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</row>
    <row r="7" spans="1:28" x14ac:dyDescent="0.25">
      <c r="A7" s="866"/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1"/>
      <c r="Z7" s="1"/>
    </row>
    <row r="8" spans="1:28" ht="15.75" x14ac:dyDescent="0.25">
      <c r="A8" s="806" t="s">
        <v>3</v>
      </c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1"/>
    </row>
    <row r="9" spans="1:28" x14ac:dyDescent="0.25">
      <c r="A9" s="1"/>
      <c r="B9" s="1"/>
      <c r="C9" s="1"/>
      <c r="D9" s="1"/>
      <c r="E9" s="1"/>
      <c r="F9" s="1"/>
      <c r="G9" s="218"/>
      <c r="H9" s="1"/>
      <c r="I9" s="1"/>
      <c r="J9" s="1"/>
      <c r="K9" s="805" t="s">
        <v>562</v>
      </c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1"/>
      <c r="Z9" s="1"/>
    </row>
    <row r="10" spans="1:28" x14ac:dyDescent="0.25">
      <c r="A10" s="3" t="s">
        <v>4</v>
      </c>
      <c r="B10" s="807" t="s">
        <v>5</v>
      </c>
      <c r="C10" s="808"/>
      <c r="D10" s="808"/>
      <c r="E10" s="808"/>
      <c r="F10" s="808"/>
      <c r="G10" s="4" t="s">
        <v>6</v>
      </c>
      <c r="H10" s="5"/>
      <c r="I10" s="6" t="s">
        <v>6</v>
      </c>
      <c r="J10" s="761" t="s">
        <v>7</v>
      </c>
      <c r="K10" s="762"/>
      <c r="L10" s="763" t="s">
        <v>8</v>
      </c>
      <c r="M10" s="764"/>
      <c r="N10" s="706"/>
      <c r="O10" s="706" t="s">
        <v>9</v>
      </c>
      <c r="P10" s="763" t="s">
        <v>10</v>
      </c>
      <c r="Q10" s="765"/>
      <c r="R10" s="765"/>
      <c r="S10" s="765"/>
      <c r="T10" s="765"/>
      <c r="U10" s="765"/>
      <c r="V10" s="764"/>
      <c r="W10" s="7" t="s">
        <v>9</v>
      </c>
      <c r="X10" s="766" t="s">
        <v>10</v>
      </c>
      <c r="Y10" s="767"/>
      <c r="Z10" s="767"/>
      <c r="AA10" s="239"/>
      <c r="AB10" s="459"/>
    </row>
    <row r="11" spans="1:28" x14ac:dyDescent="0.25">
      <c r="A11" s="8"/>
      <c r="B11" s="9"/>
      <c r="C11" s="10"/>
      <c r="D11" s="10"/>
      <c r="E11" s="10"/>
      <c r="F11" s="10"/>
      <c r="G11" s="11" t="s">
        <v>11</v>
      </c>
      <c r="H11" s="12"/>
      <c r="I11" s="11" t="s">
        <v>12</v>
      </c>
      <c r="J11" s="13" t="s">
        <v>13</v>
      </c>
      <c r="K11" s="14" t="s">
        <v>14</v>
      </c>
      <c r="L11" s="15" t="s">
        <v>15</v>
      </c>
      <c r="M11" s="16" t="s">
        <v>16</v>
      </c>
      <c r="N11" s="16"/>
      <c r="O11" s="15"/>
      <c r="P11" s="15" t="s">
        <v>11</v>
      </c>
      <c r="Q11" s="17" t="s">
        <v>17</v>
      </c>
      <c r="R11" s="17"/>
      <c r="S11" s="15" t="s">
        <v>15</v>
      </c>
      <c r="T11" s="17"/>
      <c r="U11" s="17" t="s">
        <v>16</v>
      </c>
      <c r="V11" s="17" t="s">
        <v>16</v>
      </c>
      <c r="W11" s="17"/>
      <c r="X11" s="15" t="s">
        <v>12</v>
      </c>
      <c r="Y11" s="15" t="s">
        <v>16</v>
      </c>
      <c r="Z11" s="17" t="s">
        <v>17</v>
      </c>
      <c r="AA11" s="239"/>
      <c r="AB11" s="459"/>
    </row>
    <row r="12" spans="1:28" ht="15.75" x14ac:dyDescent="0.25">
      <c r="A12" s="18"/>
      <c r="B12" s="787" t="s">
        <v>18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9"/>
      <c r="W12" s="769"/>
      <c r="X12" s="769"/>
      <c r="Y12" s="788"/>
      <c r="Z12" s="19"/>
      <c r="AA12" s="239"/>
      <c r="AB12" s="459"/>
    </row>
    <row r="13" spans="1:28" x14ac:dyDescent="0.25">
      <c r="A13" s="465">
        <v>1</v>
      </c>
      <c r="B13" s="615" t="s">
        <v>19</v>
      </c>
      <c r="C13" s="20"/>
      <c r="D13" s="20"/>
      <c r="E13" s="20"/>
      <c r="F13" s="21"/>
      <c r="G13" s="22">
        <v>1.5</v>
      </c>
      <c r="H13" s="466"/>
      <c r="I13" s="22">
        <v>1.58</v>
      </c>
      <c r="J13" s="23">
        <v>1900</v>
      </c>
      <c r="K13" s="24">
        <v>0.35</v>
      </c>
      <c r="L13" s="25">
        <f>SUM(G13+J13)</f>
        <v>1901.5</v>
      </c>
      <c r="M13" s="26">
        <f>ROUND(G13-G13*5%+J13,-2)</f>
        <v>1900</v>
      </c>
      <c r="N13" s="27"/>
      <c r="O13" s="532">
        <v>0.04</v>
      </c>
      <c r="P13" s="28">
        <f>SUM(G13+K13)</f>
        <v>1.85</v>
      </c>
      <c r="Q13" s="29">
        <f>SUM(G13-G13*5%+K13)</f>
        <v>1.7749999999999999</v>
      </c>
      <c r="R13" s="27"/>
      <c r="S13" s="30">
        <f>SUM(I13+J13)</f>
        <v>1901.58</v>
      </c>
      <c r="T13" s="31"/>
      <c r="U13" s="32">
        <f>ROUND(I13-I13*5%+J13,-2)</f>
        <v>1900</v>
      </c>
      <c r="V13" s="33">
        <f>SUM(G13-G13*5%+K13)</f>
        <v>1.7749999999999999</v>
      </c>
      <c r="W13" s="33">
        <v>0.04</v>
      </c>
      <c r="X13" s="34">
        <f>SUM(I13+K13)</f>
        <v>1.9300000000000002</v>
      </c>
      <c r="Y13" s="35">
        <f>SUM(I13-I13*5%+K13)</f>
        <v>1.851</v>
      </c>
      <c r="Z13" s="36">
        <f>SUM(I13-I13*5%+K13)</f>
        <v>1.851</v>
      </c>
    </row>
    <row r="14" spans="1:28" x14ac:dyDescent="0.25">
      <c r="A14" s="465">
        <v>2</v>
      </c>
      <c r="B14" s="615" t="s">
        <v>494</v>
      </c>
      <c r="C14" s="20"/>
      <c r="D14" s="20"/>
      <c r="E14" s="20"/>
      <c r="F14" s="21"/>
      <c r="G14" s="22">
        <v>1.5</v>
      </c>
      <c r="H14" s="466"/>
      <c r="I14" s="22">
        <v>1.58</v>
      </c>
      <c r="J14" s="23">
        <v>1900</v>
      </c>
      <c r="K14" s="24"/>
      <c r="L14" s="25">
        <f>SUM(G14+J14)</f>
        <v>1901.5</v>
      </c>
      <c r="M14" s="26">
        <f>ROUND(G14-G14*5%+J14,-2)</f>
        <v>1900</v>
      </c>
      <c r="N14" s="27"/>
      <c r="O14" s="532">
        <v>0.04</v>
      </c>
      <c r="P14" s="28">
        <f>SUM(G14+K14)</f>
        <v>1.5</v>
      </c>
      <c r="Q14" s="29">
        <f>SUM(G14-G14*5%+K14)</f>
        <v>1.425</v>
      </c>
      <c r="R14" s="27"/>
      <c r="S14" s="30">
        <f>SUM(I14+J14)</f>
        <v>1901.58</v>
      </c>
      <c r="T14" s="31"/>
      <c r="U14" s="32">
        <f>ROUND(I14-I14*5%+J14,-2)</f>
        <v>1900</v>
      </c>
      <c r="V14" s="33">
        <f>SUM(G14-G14*5%+K14)</f>
        <v>1.425</v>
      </c>
      <c r="W14" s="33">
        <v>0.04</v>
      </c>
      <c r="X14" s="34">
        <f>SUM(I14+K14)</f>
        <v>1.58</v>
      </c>
      <c r="Y14" s="35"/>
      <c r="Z14" s="36"/>
    </row>
    <row r="15" spans="1:28" x14ac:dyDescent="0.25">
      <c r="A15" s="37" t="s">
        <v>21</v>
      </c>
      <c r="B15" s="38" t="s">
        <v>20</v>
      </c>
      <c r="C15" s="39"/>
      <c r="D15" s="39"/>
      <c r="E15" s="39"/>
      <c r="F15" s="40"/>
      <c r="G15" s="22">
        <v>7.3</v>
      </c>
      <c r="H15" s="41"/>
      <c r="I15" s="22">
        <v>10.44</v>
      </c>
      <c r="J15" s="24">
        <v>300</v>
      </c>
      <c r="K15" s="24">
        <v>0.05</v>
      </c>
      <c r="L15" s="25">
        <f t="shared" ref="L15:L24" si="0">SUM(G15+J15)</f>
        <v>307.3</v>
      </c>
      <c r="M15" s="26">
        <f t="shared" ref="M15:M50" si="1">ROUND(G15-G15*5%+J15,-2)</f>
        <v>300</v>
      </c>
      <c r="N15" s="27"/>
      <c r="O15" s="532">
        <v>0.01</v>
      </c>
      <c r="P15" s="28">
        <f>SUM(G15+K15)</f>
        <v>7.35</v>
      </c>
      <c r="Q15" s="29">
        <f>SUM(G15-G15*5%+K15)</f>
        <v>6.9849999999999994</v>
      </c>
      <c r="R15" s="27"/>
      <c r="S15" s="30">
        <f t="shared" ref="S15:S24" si="2">SUM(I15+J15)</f>
        <v>310.44</v>
      </c>
      <c r="T15" s="31"/>
      <c r="U15" s="32">
        <f t="shared" ref="U15:U50" si="3">ROUND(I15-I15*5%+J15,-2)</f>
        <v>300</v>
      </c>
      <c r="V15" s="33">
        <f>SUM(G15-G15*5%+K15)</f>
        <v>6.9849999999999994</v>
      </c>
      <c r="W15" s="33">
        <v>0.01</v>
      </c>
      <c r="X15" s="34">
        <f>SUM(I15+K15)</f>
        <v>10.49</v>
      </c>
      <c r="Y15" s="35">
        <f>SUM(I15-I15*5%+K15)</f>
        <v>9.968</v>
      </c>
      <c r="Z15" s="36">
        <f>SUM(I15-I15*5%+K15)</f>
        <v>9.968</v>
      </c>
    </row>
    <row r="16" spans="1:28" x14ac:dyDescent="0.25">
      <c r="A16" s="718" t="s">
        <v>23</v>
      </c>
      <c r="B16" s="616" t="s">
        <v>22</v>
      </c>
      <c r="C16" s="42"/>
      <c r="D16" s="42"/>
      <c r="E16" s="42"/>
      <c r="F16" s="43"/>
      <c r="G16" s="22">
        <v>7.3</v>
      </c>
      <c r="H16" s="41"/>
      <c r="I16" s="22">
        <v>10.44</v>
      </c>
      <c r="J16" s="24">
        <v>300</v>
      </c>
      <c r="K16" s="24">
        <v>0.05</v>
      </c>
      <c r="L16" s="25">
        <f t="shared" si="0"/>
        <v>307.3</v>
      </c>
      <c r="M16" s="26">
        <f t="shared" si="1"/>
        <v>300</v>
      </c>
      <c r="N16" s="27"/>
      <c r="O16" s="532">
        <v>0.01</v>
      </c>
      <c r="P16" s="28">
        <f t="shared" ref="P16:P35" si="4">SUM(G16+K16)</f>
        <v>7.35</v>
      </c>
      <c r="Q16" s="29">
        <f t="shared" ref="Q16:Q73" si="5">SUM(G16-G16*5%+K16)</f>
        <v>6.9849999999999994</v>
      </c>
      <c r="R16" s="27"/>
      <c r="S16" s="30">
        <f t="shared" si="2"/>
        <v>310.44</v>
      </c>
      <c r="T16" s="31"/>
      <c r="U16" s="32">
        <f t="shared" si="3"/>
        <v>300</v>
      </c>
      <c r="V16" s="33">
        <f t="shared" ref="V16:V50" si="6">SUM(G16-G16*5%+K16)</f>
        <v>6.9849999999999994</v>
      </c>
      <c r="W16" s="33">
        <v>0.01</v>
      </c>
      <c r="X16" s="34">
        <f t="shared" ref="X16:X49" si="7">SUM(I16+K16)</f>
        <v>10.49</v>
      </c>
      <c r="Y16" s="35">
        <f t="shared" ref="Y16:Y73" si="8">SUM(I16-I16*5%+K16)</f>
        <v>9.968</v>
      </c>
      <c r="Z16" s="36">
        <f t="shared" ref="Z16:Z50" si="9">SUM(I16-I16*5%+K16)</f>
        <v>9.968</v>
      </c>
    </row>
    <row r="17" spans="1:30" x14ac:dyDescent="0.25">
      <c r="A17" s="37" t="s">
        <v>25</v>
      </c>
      <c r="B17" s="38" t="s">
        <v>24</v>
      </c>
      <c r="C17" s="39"/>
      <c r="D17" s="39"/>
      <c r="E17" s="39"/>
      <c r="F17" s="40"/>
      <c r="G17" s="22">
        <v>10.95</v>
      </c>
      <c r="H17" s="41"/>
      <c r="I17" s="22">
        <v>15.66</v>
      </c>
      <c r="J17" s="24">
        <v>300</v>
      </c>
      <c r="K17" s="24">
        <v>0.05</v>
      </c>
      <c r="L17" s="25">
        <f t="shared" si="0"/>
        <v>310.95</v>
      </c>
      <c r="M17" s="26">
        <f t="shared" si="1"/>
        <v>300</v>
      </c>
      <c r="N17" s="27"/>
      <c r="O17" s="532">
        <v>0.01</v>
      </c>
      <c r="P17" s="28">
        <f t="shared" si="4"/>
        <v>11</v>
      </c>
      <c r="Q17" s="29">
        <f t="shared" si="5"/>
        <v>10.452500000000001</v>
      </c>
      <c r="R17" s="27"/>
      <c r="S17" s="30">
        <f t="shared" si="2"/>
        <v>315.66000000000003</v>
      </c>
      <c r="T17" s="31"/>
      <c r="U17" s="32">
        <f t="shared" si="3"/>
        <v>300</v>
      </c>
      <c r="V17" s="33">
        <f t="shared" si="6"/>
        <v>10.452500000000001</v>
      </c>
      <c r="W17" s="33">
        <v>0.01</v>
      </c>
      <c r="X17" s="34">
        <f t="shared" si="7"/>
        <v>15.71</v>
      </c>
      <c r="Y17" s="35">
        <f t="shared" si="8"/>
        <v>14.927000000000001</v>
      </c>
      <c r="Z17" s="36">
        <f t="shared" si="9"/>
        <v>14.927000000000001</v>
      </c>
    </row>
    <row r="18" spans="1:30" x14ac:dyDescent="0.25">
      <c r="A18" s="37" t="s">
        <v>27</v>
      </c>
      <c r="B18" s="38" t="s">
        <v>26</v>
      </c>
      <c r="C18" s="39"/>
      <c r="D18" s="39"/>
      <c r="E18" s="39"/>
      <c r="F18" s="40"/>
      <c r="G18" s="22">
        <v>10.95</v>
      </c>
      <c r="H18" s="41"/>
      <c r="I18" s="22">
        <v>15.66</v>
      </c>
      <c r="J18" s="24">
        <v>300</v>
      </c>
      <c r="K18" s="24">
        <v>0.05</v>
      </c>
      <c r="L18" s="25">
        <f t="shared" si="0"/>
        <v>310.95</v>
      </c>
      <c r="M18" s="26">
        <f t="shared" si="1"/>
        <v>300</v>
      </c>
      <c r="N18" s="27"/>
      <c r="O18" s="532">
        <v>0.01</v>
      </c>
      <c r="P18" s="28">
        <f t="shared" si="4"/>
        <v>11</v>
      </c>
      <c r="Q18" s="29">
        <f t="shared" si="5"/>
        <v>10.452500000000001</v>
      </c>
      <c r="R18" s="27"/>
      <c r="S18" s="30">
        <f t="shared" si="2"/>
        <v>315.66000000000003</v>
      </c>
      <c r="T18" s="31"/>
      <c r="U18" s="32">
        <f t="shared" si="3"/>
        <v>300</v>
      </c>
      <c r="V18" s="33">
        <f t="shared" si="6"/>
        <v>10.452500000000001</v>
      </c>
      <c r="W18" s="33">
        <v>0.01</v>
      </c>
      <c r="X18" s="34">
        <f t="shared" si="7"/>
        <v>15.71</v>
      </c>
      <c r="Y18" s="35">
        <f t="shared" si="8"/>
        <v>14.927000000000001</v>
      </c>
      <c r="Z18" s="36">
        <f t="shared" si="9"/>
        <v>14.927000000000001</v>
      </c>
    </row>
    <row r="19" spans="1:30" x14ac:dyDescent="0.25">
      <c r="A19" s="718" t="s">
        <v>28</v>
      </c>
      <c r="B19" s="616" t="s">
        <v>470</v>
      </c>
      <c r="C19" s="42"/>
      <c r="D19" s="42"/>
      <c r="E19" s="42"/>
      <c r="F19" s="43"/>
      <c r="G19" s="22">
        <v>14.6</v>
      </c>
      <c r="H19" s="41"/>
      <c r="I19" s="22">
        <v>20.88</v>
      </c>
      <c r="J19" s="24">
        <v>300</v>
      </c>
      <c r="K19" s="24">
        <v>0.05</v>
      </c>
      <c r="L19" s="25">
        <f t="shared" si="0"/>
        <v>314.60000000000002</v>
      </c>
      <c r="M19" s="26">
        <f t="shared" si="1"/>
        <v>300</v>
      </c>
      <c r="N19" s="27"/>
      <c r="O19" s="532">
        <v>0.01</v>
      </c>
      <c r="P19" s="28">
        <f t="shared" si="4"/>
        <v>14.65</v>
      </c>
      <c r="Q19" s="29">
        <f t="shared" si="5"/>
        <v>13.92</v>
      </c>
      <c r="R19" s="27"/>
      <c r="S19" s="30">
        <f t="shared" si="2"/>
        <v>320.88</v>
      </c>
      <c r="T19" s="31"/>
      <c r="U19" s="32">
        <f t="shared" si="3"/>
        <v>300</v>
      </c>
      <c r="V19" s="33">
        <f t="shared" si="6"/>
        <v>13.92</v>
      </c>
      <c r="W19" s="33">
        <v>0.01</v>
      </c>
      <c r="X19" s="34">
        <f t="shared" si="7"/>
        <v>20.93</v>
      </c>
      <c r="Y19" s="35">
        <f t="shared" si="8"/>
        <v>19.885999999999999</v>
      </c>
      <c r="Z19" s="36">
        <f t="shared" si="9"/>
        <v>19.885999999999999</v>
      </c>
    </row>
    <row r="20" spans="1:30" x14ac:dyDescent="0.25">
      <c r="A20" s="37" t="s">
        <v>30</v>
      </c>
      <c r="B20" s="38" t="s">
        <v>29</v>
      </c>
      <c r="C20" s="39"/>
      <c r="D20" s="39"/>
      <c r="E20" s="39"/>
      <c r="F20" s="40"/>
      <c r="G20" s="22">
        <v>7.3</v>
      </c>
      <c r="H20" s="41"/>
      <c r="I20" s="22">
        <v>10.44</v>
      </c>
      <c r="J20" s="24">
        <v>300</v>
      </c>
      <c r="K20" s="24">
        <v>0.05</v>
      </c>
      <c r="L20" s="25">
        <f t="shared" si="0"/>
        <v>307.3</v>
      </c>
      <c r="M20" s="26">
        <f t="shared" si="1"/>
        <v>300</v>
      </c>
      <c r="N20" s="27"/>
      <c r="O20" s="532">
        <v>0.01</v>
      </c>
      <c r="P20" s="28">
        <f t="shared" si="4"/>
        <v>7.35</v>
      </c>
      <c r="Q20" s="29">
        <f t="shared" si="5"/>
        <v>6.9849999999999994</v>
      </c>
      <c r="R20" s="27"/>
      <c r="S20" s="30">
        <f t="shared" si="2"/>
        <v>310.44</v>
      </c>
      <c r="T20" s="31"/>
      <c r="U20" s="32">
        <f t="shared" si="3"/>
        <v>300</v>
      </c>
      <c r="V20" s="33">
        <f t="shared" si="6"/>
        <v>6.9849999999999994</v>
      </c>
      <c r="W20" s="33">
        <v>0.01</v>
      </c>
      <c r="X20" s="34">
        <f t="shared" si="7"/>
        <v>10.49</v>
      </c>
      <c r="Y20" s="35">
        <f t="shared" si="8"/>
        <v>9.968</v>
      </c>
      <c r="Z20" s="36">
        <f t="shared" si="9"/>
        <v>9.968</v>
      </c>
    </row>
    <row r="21" spans="1:30" x14ac:dyDescent="0.25">
      <c r="A21" s="718" t="s">
        <v>32</v>
      </c>
      <c r="B21" s="616" t="s">
        <v>31</v>
      </c>
      <c r="C21" s="42"/>
      <c r="D21" s="42"/>
      <c r="E21" s="42"/>
      <c r="F21" s="43"/>
      <c r="G21" s="22">
        <v>7.3</v>
      </c>
      <c r="H21" s="41"/>
      <c r="I21" s="22">
        <v>10.44</v>
      </c>
      <c r="J21" s="24">
        <v>300</v>
      </c>
      <c r="K21" s="24">
        <v>0.05</v>
      </c>
      <c r="L21" s="25">
        <f t="shared" si="0"/>
        <v>307.3</v>
      </c>
      <c r="M21" s="26">
        <f t="shared" si="1"/>
        <v>300</v>
      </c>
      <c r="N21" s="27"/>
      <c r="O21" s="532">
        <v>0.01</v>
      </c>
      <c r="P21" s="28">
        <f t="shared" si="4"/>
        <v>7.35</v>
      </c>
      <c r="Q21" s="29">
        <f t="shared" si="5"/>
        <v>6.9849999999999994</v>
      </c>
      <c r="R21" s="27"/>
      <c r="S21" s="30">
        <f t="shared" si="2"/>
        <v>310.44</v>
      </c>
      <c r="T21" s="31"/>
      <c r="U21" s="32">
        <f t="shared" si="3"/>
        <v>300</v>
      </c>
      <c r="V21" s="33">
        <f t="shared" si="6"/>
        <v>6.9849999999999994</v>
      </c>
      <c r="W21" s="33">
        <v>0.01</v>
      </c>
      <c r="X21" s="34">
        <f t="shared" si="7"/>
        <v>10.49</v>
      </c>
      <c r="Y21" s="35">
        <f t="shared" si="8"/>
        <v>9.968</v>
      </c>
      <c r="Z21" s="36">
        <f t="shared" si="9"/>
        <v>9.968</v>
      </c>
    </row>
    <row r="22" spans="1:30" x14ac:dyDescent="0.25">
      <c r="A22" s="37" t="s">
        <v>34</v>
      </c>
      <c r="B22" s="38" t="s">
        <v>33</v>
      </c>
      <c r="C22" s="39"/>
      <c r="D22" s="39"/>
      <c r="E22" s="39"/>
      <c r="F22" s="40"/>
      <c r="G22" s="22">
        <v>7.3</v>
      </c>
      <c r="H22" s="41"/>
      <c r="I22" s="22">
        <v>10.44</v>
      </c>
      <c r="J22" s="24">
        <v>300</v>
      </c>
      <c r="K22" s="24">
        <v>0.05</v>
      </c>
      <c r="L22" s="25">
        <f t="shared" si="0"/>
        <v>307.3</v>
      </c>
      <c r="M22" s="26">
        <f t="shared" si="1"/>
        <v>300</v>
      </c>
      <c r="N22" s="27"/>
      <c r="O22" s="532">
        <v>0.01</v>
      </c>
      <c r="P22" s="28">
        <f t="shared" si="4"/>
        <v>7.35</v>
      </c>
      <c r="Q22" s="29">
        <f t="shared" si="5"/>
        <v>6.9849999999999994</v>
      </c>
      <c r="R22" s="27"/>
      <c r="S22" s="30">
        <f t="shared" si="2"/>
        <v>310.44</v>
      </c>
      <c r="T22" s="31"/>
      <c r="U22" s="32">
        <f t="shared" si="3"/>
        <v>300</v>
      </c>
      <c r="V22" s="33">
        <f t="shared" si="6"/>
        <v>6.9849999999999994</v>
      </c>
      <c r="W22" s="33">
        <v>0.01</v>
      </c>
      <c r="X22" s="34">
        <f t="shared" si="7"/>
        <v>10.49</v>
      </c>
      <c r="Y22" s="35">
        <f t="shared" si="8"/>
        <v>9.968</v>
      </c>
      <c r="Z22" s="36">
        <f t="shared" si="9"/>
        <v>9.968</v>
      </c>
    </row>
    <row r="23" spans="1:30" x14ac:dyDescent="0.25">
      <c r="A23" s="718" t="s">
        <v>36</v>
      </c>
      <c r="B23" s="616" t="s">
        <v>35</v>
      </c>
      <c r="C23" s="42"/>
      <c r="D23" s="42"/>
      <c r="E23" s="42"/>
      <c r="F23" s="43"/>
      <c r="G23" s="22">
        <v>7.3</v>
      </c>
      <c r="H23" s="41"/>
      <c r="I23" s="22">
        <v>10.44</v>
      </c>
      <c r="J23" s="24">
        <v>300</v>
      </c>
      <c r="K23" s="24">
        <v>0.05</v>
      </c>
      <c r="L23" s="25">
        <f t="shared" si="0"/>
        <v>307.3</v>
      </c>
      <c r="M23" s="26">
        <f t="shared" si="1"/>
        <v>300</v>
      </c>
      <c r="N23" s="27"/>
      <c r="O23" s="532">
        <v>0.01</v>
      </c>
      <c r="P23" s="28">
        <f t="shared" si="4"/>
        <v>7.35</v>
      </c>
      <c r="Q23" s="29">
        <f t="shared" si="5"/>
        <v>6.9849999999999994</v>
      </c>
      <c r="R23" s="27"/>
      <c r="S23" s="30">
        <f t="shared" si="2"/>
        <v>310.44</v>
      </c>
      <c r="T23" s="31"/>
      <c r="U23" s="32">
        <f t="shared" si="3"/>
        <v>300</v>
      </c>
      <c r="V23" s="33">
        <f t="shared" si="6"/>
        <v>6.9849999999999994</v>
      </c>
      <c r="W23" s="33">
        <v>0.01</v>
      </c>
      <c r="X23" s="34">
        <f t="shared" si="7"/>
        <v>10.49</v>
      </c>
      <c r="Y23" s="35">
        <f t="shared" si="8"/>
        <v>9.968</v>
      </c>
      <c r="Z23" s="36">
        <f t="shared" si="9"/>
        <v>9.968</v>
      </c>
    </row>
    <row r="24" spans="1:30" x14ac:dyDescent="0.25">
      <c r="A24" s="37" t="s">
        <v>38</v>
      </c>
      <c r="B24" s="38" t="s">
        <v>37</v>
      </c>
      <c r="C24" s="39"/>
      <c r="D24" s="39"/>
      <c r="E24" s="39"/>
      <c r="F24" s="40"/>
      <c r="G24" s="22">
        <v>18.25</v>
      </c>
      <c r="H24" s="41"/>
      <c r="I24" s="22">
        <v>26.1</v>
      </c>
      <c r="J24" s="24">
        <v>300</v>
      </c>
      <c r="K24" s="24">
        <v>0.05</v>
      </c>
      <c r="L24" s="25">
        <f t="shared" si="0"/>
        <v>318.25</v>
      </c>
      <c r="M24" s="26">
        <f t="shared" si="1"/>
        <v>300</v>
      </c>
      <c r="N24" s="27"/>
      <c r="O24" s="532">
        <v>0.01</v>
      </c>
      <c r="P24" s="28">
        <f>SUM(G24+K24)</f>
        <v>18.3</v>
      </c>
      <c r="Q24" s="29">
        <f t="shared" si="5"/>
        <v>17.387499999999999</v>
      </c>
      <c r="R24" s="27"/>
      <c r="S24" s="30">
        <f t="shared" si="2"/>
        <v>326.10000000000002</v>
      </c>
      <c r="T24" s="31"/>
      <c r="U24" s="32">
        <f t="shared" si="3"/>
        <v>300</v>
      </c>
      <c r="V24" s="33">
        <f t="shared" si="6"/>
        <v>17.387499999999999</v>
      </c>
      <c r="W24" s="33">
        <v>0.01</v>
      </c>
      <c r="X24" s="34">
        <f t="shared" si="7"/>
        <v>26.150000000000002</v>
      </c>
      <c r="Y24" s="35">
        <f t="shared" si="8"/>
        <v>24.845000000000002</v>
      </c>
      <c r="Z24" s="36">
        <f t="shared" si="9"/>
        <v>24.845000000000002</v>
      </c>
    </row>
    <row r="25" spans="1:30" x14ac:dyDescent="0.25">
      <c r="A25" s="718" t="s">
        <v>40</v>
      </c>
      <c r="B25" s="616" t="s">
        <v>39</v>
      </c>
      <c r="C25" s="42"/>
      <c r="D25" s="42"/>
      <c r="E25" s="42"/>
      <c r="F25" s="43"/>
      <c r="G25" s="22">
        <v>10.95</v>
      </c>
      <c r="H25" s="41"/>
      <c r="I25" s="22">
        <v>15.66</v>
      </c>
      <c r="J25" s="24">
        <v>300</v>
      </c>
      <c r="K25" s="24">
        <v>0.05</v>
      </c>
      <c r="L25" s="25">
        <f>SUM(G25+J25)</f>
        <v>310.95</v>
      </c>
      <c r="M25" s="26">
        <f t="shared" si="1"/>
        <v>300</v>
      </c>
      <c r="N25" s="27"/>
      <c r="O25" s="532">
        <v>0.01</v>
      </c>
      <c r="P25" s="28">
        <f t="shared" si="4"/>
        <v>11</v>
      </c>
      <c r="Q25" s="29">
        <f t="shared" si="5"/>
        <v>10.452500000000001</v>
      </c>
      <c r="R25" s="27"/>
      <c r="S25" s="30">
        <f>SUM(I25+J25)</f>
        <v>315.66000000000003</v>
      </c>
      <c r="T25" s="31"/>
      <c r="U25" s="32">
        <f t="shared" si="3"/>
        <v>300</v>
      </c>
      <c r="V25" s="33">
        <f t="shared" si="6"/>
        <v>10.452500000000001</v>
      </c>
      <c r="W25" s="33">
        <v>0.01</v>
      </c>
      <c r="X25" s="34">
        <f t="shared" si="7"/>
        <v>15.71</v>
      </c>
      <c r="Y25" s="35">
        <f t="shared" si="8"/>
        <v>14.927000000000001</v>
      </c>
      <c r="Z25" s="36">
        <f t="shared" si="9"/>
        <v>14.927000000000001</v>
      </c>
    </row>
    <row r="26" spans="1:30" x14ac:dyDescent="0.25">
      <c r="A26" s="37" t="s">
        <v>42</v>
      </c>
      <c r="B26" s="38" t="s">
        <v>41</v>
      </c>
      <c r="C26" s="39"/>
      <c r="D26" s="39"/>
      <c r="E26" s="39"/>
      <c r="F26" s="40"/>
      <c r="G26" s="22">
        <v>7.3</v>
      </c>
      <c r="H26" s="41"/>
      <c r="I26" s="22">
        <v>10.44</v>
      </c>
      <c r="J26" s="24">
        <v>300</v>
      </c>
      <c r="K26" s="24">
        <v>0.05</v>
      </c>
      <c r="L26" s="25">
        <f>SUM(G26+J26)</f>
        <v>307.3</v>
      </c>
      <c r="M26" s="26">
        <f t="shared" si="1"/>
        <v>300</v>
      </c>
      <c r="N26" s="27"/>
      <c r="O26" s="532">
        <v>0.01</v>
      </c>
      <c r="P26" s="28">
        <f t="shared" si="4"/>
        <v>7.35</v>
      </c>
      <c r="Q26" s="29">
        <f t="shared" si="5"/>
        <v>6.9849999999999994</v>
      </c>
      <c r="R26" s="27"/>
      <c r="S26" s="30">
        <f>SUM(I26+J26)</f>
        <v>310.44</v>
      </c>
      <c r="T26" s="31"/>
      <c r="U26" s="32">
        <f t="shared" si="3"/>
        <v>300</v>
      </c>
      <c r="V26" s="33">
        <f t="shared" si="6"/>
        <v>6.9849999999999994</v>
      </c>
      <c r="W26" s="33">
        <v>0.01</v>
      </c>
      <c r="X26" s="34">
        <f t="shared" si="7"/>
        <v>10.49</v>
      </c>
      <c r="Y26" s="35">
        <f t="shared" si="8"/>
        <v>9.968</v>
      </c>
      <c r="Z26" s="36">
        <f t="shared" si="9"/>
        <v>9.968</v>
      </c>
      <c r="AA26" s="1"/>
      <c r="AB26" s="1"/>
      <c r="AC26" s="1"/>
      <c r="AD26" s="1"/>
    </row>
    <row r="27" spans="1:30" x14ac:dyDescent="0.25">
      <c r="A27" s="37" t="s">
        <v>44</v>
      </c>
      <c r="B27" s="38" t="s">
        <v>43</v>
      </c>
      <c r="C27" s="39"/>
      <c r="D27" s="39"/>
      <c r="E27" s="39"/>
      <c r="F27" s="40"/>
      <c r="G27" s="22">
        <v>7.3</v>
      </c>
      <c r="H27" s="41"/>
      <c r="I27" s="22">
        <v>10.44</v>
      </c>
      <c r="J27" s="24">
        <v>300</v>
      </c>
      <c r="K27" s="24">
        <v>0.05</v>
      </c>
      <c r="L27" s="25">
        <f>SUM(G27+J27)</f>
        <v>307.3</v>
      </c>
      <c r="M27" s="26">
        <f t="shared" si="1"/>
        <v>300</v>
      </c>
      <c r="N27" s="27"/>
      <c r="O27" s="532">
        <v>0.01</v>
      </c>
      <c r="P27" s="28">
        <f t="shared" si="4"/>
        <v>7.35</v>
      </c>
      <c r="Q27" s="29">
        <f t="shared" si="5"/>
        <v>6.9849999999999994</v>
      </c>
      <c r="R27" s="27"/>
      <c r="S27" s="30">
        <f>SUM(I27+J27)</f>
        <v>310.44</v>
      </c>
      <c r="T27" s="31"/>
      <c r="U27" s="32">
        <f t="shared" si="3"/>
        <v>300</v>
      </c>
      <c r="V27" s="33">
        <f t="shared" si="6"/>
        <v>6.9849999999999994</v>
      </c>
      <c r="W27" s="33">
        <v>0.01</v>
      </c>
      <c r="X27" s="34">
        <f t="shared" si="7"/>
        <v>10.49</v>
      </c>
      <c r="Y27" s="35">
        <f t="shared" si="8"/>
        <v>9.968</v>
      </c>
      <c r="Z27" s="36">
        <f t="shared" si="9"/>
        <v>9.968</v>
      </c>
      <c r="AA27" s="1"/>
      <c r="AB27" s="1"/>
      <c r="AC27" s="1"/>
      <c r="AD27" s="1"/>
    </row>
    <row r="28" spans="1:30" x14ac:dyDescent="0.25">
      <c r="A28" s="718" t="s">
        <v>46</v>
      </c>
      <c r="B28" s="616" t="s">
        <v>45</v>
      </c>
      <c r="C28" s="42"/>
      <c r="D28" s="42"/>
      <c r="E28" s="42"/>
      <c r="F28" s="43"/>
      <c r="G28" s="22">
        <v>14.6</v>
      </c>
      <c r="H28" s="41"/>
      <c r="I28" s="22">
        <v>20.88</v>
      </c>
      <c r="J28" s="24">
        <v>300</v>
      </c>
      <c r="K28" s="24">
        <v>0.05</v>
      </c>
      <c r="L28" s="25">
        <f>SUM(G28+J28)</f>
        <v>314.60000000000002</v>
      </c>
      <c r="M28" s="26">
        <f t="shared" si="1"/>
        <v>300</v>
      </c>
      <c r="N28" s="27"/>
      <c r="O28" s="532">
        <v>0.01</v>
      </c>
      <c r="P28" s="28">
        <f t="shared" si="4"/>
        <v>14.65</v>
      </c>
      <c r="Q28" s="29">
        <f t="shared" si="5"/>
        <v>13.92</v>
      </c>
      <c r="R28" s="27"/>
      <c r="S28" s="30">
        <f>SUM(I28+J28)</f>
        <v>320.88</v>
      </c>
      <c r="T28" s="31"/>
      <c r="U28" s="32">
        <f t="shared" si="3"/>
        <v>300</v>
      </c>
      <c r="V28" s="33">
        <f t="shared" si="6"/>
        <v>13.92</v>
      </c>
      <c r="W28" s="33">
        <v>0.01</v>
      </c>
      <c r="X28" s="34">
        <f t="shared" si="7"/>
        <v>20.93</v>
      </c>
      <c r="Y28" s="35">
        <f t="shared" si="8"/>
        <v>19.885999999999999</v>
      </c>
      <c r="Z28" s="36">
        <f t="shared" si="9"/>
        <v>19.885999999999999</v>
      </c>
      <c r="AA28" s="1"/>
      <c r="AB28" s="1"/>
      <c r="AC28" s="1"/>
      <c r="AD28" s="1"/>
    </row>
    <row r="29" spans="1:30" x14ac:dyDescent="0.25">
      <c r="A29" s="37" t="s">
        <v>48</v>
      </c>
      <c r="B29" s="38" t="s">
        <v>47</v>
      </c>
      <c r="C29" s="39"/>
      <c r="D29" s="39"/>
      <c r="E29" s="39"/>
      <c r="F29" s="40"/>
      <c r="G29" s="22">
        <v>18.25</v>
      </c>
      <c r="H29" s="41"/>
      <c r="I29" s="22">
        <v>26.1</v>
      </c>
      <c r="J29" s="24">
        <v>300</v>
      </c>
      <c r="K29" s="24">
        <v>0.05</v>
      </c>
      <c r="L29" s="25">
        <f t="shared" ref="L29:L50" si="10">SUM(G29+J29)</f>
        <v>318.25</v>
      </c>
      <c r="M29" s="26">
        <f t="shared" si="1"/>
        <v>300</v>
      </c>
      <c r="N29" s="27"/>
      <c r="O29" s="532">
        <v>0.01</v>
      </c>
      <c r="P29" s="28">
        <f t="shared" si="4"/>
        <v>18.3</v>
      </c>
      <c r="Q29" s="29">
        <f t="shared" si="5"/>
        <v>17.387499999999999</v>
      </c>
      <c r="R29" s="27"/>
      <c r="S29" s="30">
        <f t="shared" ref="S29:S50" si="11">SUM(I29+J29)</f>
        <v>326.10000000000002</v>
      </c>
      <c r="T29" s="31"/>
      <c r="U29" s="32">
        <f t="shared" si="3"/>
        <v>300</v>
      </c>
      <c r="V29" s="33">
        <f t="shared" si="6"/>
        <v>17.387499999999999</v>
      </c>
      <c r="W29" s="33">
        <v>0.01</v>
      </c>
      <c r="X29" s="34">
        <f t="shared" si="7"/>
        <v>26.150000000000002</v>
      </c>
      <c r="Y29" s="35">
        <f t="shared" si="8"/>
        <v>24.845000000000002</v>
      </c>
      <c r="Z29" s="36">
        <f t="shared" si="9"/>
        <v>24.845000000000002</v>
      </c>
      <c r="AA29" s="1"/>
      <c r="AB29" s="1"/>
      <c r="AC29" s="1"/>
      <c r="AD29" s="1"/>
    </row>
    <row r="30" spans="1:30" x14ac:dyDescent="0.25">
      <c r="A30" s="718" t="s">
        <v>50</v>
      </c>
      <c r="B30" s="616" t="s">
        <v>49</v>
      </c>
      <c r="C30" s="42"/>
      <c r="D30" s="42"/>
      <c r="E30" s="42"/>
      <c r="F30" s="43"/>
      <c r="G30" s="22">
        <v>10.95</v>
      </c>
      <c r="H30" s="41"/>
      <c r="I30" s="22">
        <v>15.66</v>
      </c>
      <c r="J30" s="24">
        <v>300</v>
      </c>
      <c r="K30" s="24">
        <v>0.05</v>
      </c>
      <c r="L30" s="25">
        <f t="shared" si="10"/>
        <v>310.95</v>
      </c>
      <c r="M30" s="26">
        <f t="shared" si="1"/>
        <v>300</v>
      </c>
      <c r="N30" s="27"/>
      <c r="O30" s="532">
        <v>0.01</v>
      </c>
      <c r="P30" s="28">
        <f t="shared" si="4"/>
        <v>11</v>
      </c>
      <c r="Q30" s="29">
        <f t="shared" si="5"/>
        <v>10.452500000000001</v>
      </c>
      <c r="R30" s="27"/>
      <c r="S30" s="30">
        <f t="shared" si="11"/>
        <v>315.66000000000003</v>
      </c>
      <c r="T30" s="31"/>
      <c r="U30" s="32">
        <f t="shared" si="3"/>
        <v>300</v>
      </c>
      <c r="V30" s="33">
        <f t="shared" si="6"/>
        <v>10.452500000000001</v>
      </c>
      <c r="W30" s="33">
        <v>0.01</v>
      </c>
      <c r="X30" s="34">
        <f t="shared" si="7"/>
        <v>15.71</v>
      </c>
      <c r="Y30" s="35">
        <f t="shared" si="8"/>
        <v>14.927000000000001</v>
      </c>
      <c r="Z30" s="36">
        <f t="shared" si="9"/>
        <v>14.927000000000001</v>
      </c>
      <c r="AA30" s="1"/>
      <c r="AB30" s="1"/>
      <c r="AC30" s="1"/>
      <c r="AD30" s="1"/>
    </row>
    <row r="31" spans="1:30" x14ac:dyDescent="0.25">
      <c r="A31" s="37" t="s">
        <v>52</v>
      </c>
      <c r="B31" s="38" t="s">
        <v>51</v>
      </c>
      <c r="C31" s="39"/>
      <c r="D31" s="39"/>
      <c r="E31" s="39"/>
      <c r="F31" s="40"/>
      <c r="G31" s="22">
        <v>14.6</v>
      </c>
      <c r="H31" s="41"/>
      <c r="I31" s="22">
        <v>20.88</v>
      </c>
      <c r="J31" s="24">
        <v>300</v>
      </c>
      <c r="K31" s="24">
        <v>0.05</v>
      </c>
      <c r="L31" s="25">
        <f t="shared" si="10"/>
        <v>314.60000000000002</v>
      </c>
      <c r="M31" s="26">
        <f t="shared" si="1"/>
        <v>300</v>
      </c>
      <c r="N31" s="27"/>
      <c r="O31" s="532">
        <v>0.01</v>
      </c>
      <c r="P31" s="28">
        <f t="shared" si="4"/>
        <v>14.65</v>
      </c>
      <c r="Q31" s="29">
        <f t="shared" si="5"/>
        <v>13.92</v>
      </c>
      <c r="R31" s="27"/>
      <c r="S31" s="30">
        <f t="shared" si="11"/>
        <v>320.88</v>
      </c>
      <c r="T31" s="31"/>
      <c r="U31" s="32">
        <f t="shared" si="3"/>
        <v>300</v>
      </c>
      <c r="V31" s="33">
        <f t="shared" si="6"/>
        <v>13.92</v>
      </c>
      <c r="W31" s="33">
        <v>0.01</v>
      </c>
      <c r="X31" s="34">
        <f t="shared" si="7"/>
        <v>20.93</v>
      </c>
      <c r="Y31" s="35">
        <f t="shared" si="8"/>
        <v>19.885999999999999</v>
      </c>
      <c r="Z31" s="36">
        <f t="shared" si="9"/>
        <v>19.885999999999999</v>
      </c>
      <c r="AA31" s="1"/>
      <c r="AB31" s="1"/>
      <c r="AC31" s="1"/>
      <c r="AD31" s="1"/>
    </row>
    <row r="32" spans="1:30" x14ac:dyDescent="0.25">
      <c r="A32" s="718" t="s">
        <v>54</v>
      </c>
      <c r="B32" s="616" t="s">
        <v>53</v>
      </c>
      <c r="C32" s="42"/>
      <c r="D32" s="42"/>
      <c r="E32" s="42"/>
      <c r="F32" s="43"/>
      <c r="G32" s="22">
        <v>7.3</v>
      </c>
      <c r="H32" s="41"/>
      <c r="I32" s="22">
        <v>10.44</v>
      </c>
      <c r="J32" s="24">
        <v>300</v>
      </c>
      <c r="K32" s="24">
        <v>0.05</v>
      </c>
      <c r="L32" s="25">
        <f t="shared" si="10"/>
        <v>307.3</v>
      </c>
      <c r="M32" s="26">
        <f t="shared" si="1"/>
        <v>300</v>
      </c>
      <c r="N32" s="27"/>
      <c r="O32" s="532">
        <v>0.01</v>
      </c>
      <c r="P32" s="28">
        <f t="shared" si="4"/>
        <v>7.35</v>
      </c>
      <c r="Q32" s="29">
        <f t="shared" si="5"/>
        <v>6.9849999999999994</v>
      </c>
      <c r="R32" s="27"/>
      <c r="S32" s="30">
        <f t="shared" si="11"/>
        <v>310.44</v>
      </c>
      <c r="T32" s="31"/>
      <c r="U32" s="32">
        <f t="shared" si="3"/>
        <v>300</v>
      </c>
      <c r="V32" s="33">
        <f t="shared" si="6"/>
        <v>6.9849999999999994</v>
      </c>
      <c r="W32" s="33">
        <v>0.01</v>
      </c>
      <c r="X32" s="34">
        <f t="shared" si="7"/>
        <v>10.49</v>
      </c>
      <c r="Y32" s="35">
        <f t="shared" si="8"/>
        <v>9.968</v>
      </c>
      <c r="Z32" s="36">
        <f t="shared" si="9"/>
        <v>9.968</v>
      </c>
      <c r="AA32" s="1"/>
      <c r="AB32" s="1"/>
      <c r="AC32" s="1"/>
      <c r="AD32" s="1"/>
    </row>
    <row r="33" spans="1:30" x14ac:dyDescent="0.25">
      <c r="A33" s="37" t="s">
        <v>56</v>
      </c>
      <c r="B33" s="38" t="s">
        <v>55</v>
      </c>
      <c r="C33" s="39"/>
      <c r="D33" s="39"/>
      <c r="E33" s="39"/>
      <c r="F33" s="40"/>
      <c r="G33" s="22">
        <v>7.3</v>
      </c>
      <c r="H33" s="41"/>
      <c r="I33" s="22">
        <v>10.44</v>
      </c>
      <c r="J33" s="24">
        <v>300</v>
      </c>
      <c r="K33" s="24">
        <v>0.05</v>
      </c>
      <c r="L33" s="25">
        <f t="shared" si="10"/>
        <v>307.3</v>
      </c>
      <c r="M33" s="26">
        <f t="shared" si="1"/>
        <v>300</v>
      </c>
      <c r="N33" s="27"/>
      <c r="O33" s="532">
        <v>0.01</v>
      </c>
      <c r="P33" s="28">
        <f t="shared" si="4"/>
        <v>7.35</v>
      </c>
      <c r="Q33" s="29">
        <f t="shared" si="5"/>
        <v>6.9849999999999994</v>
      </c>
      <c r="R33" s="27"/>
      <c r="S33" s="30">
        <f t="shared" si="11"/>
        <v>310.44</v>
      </c>
      <c r="T33" s="31"/>
      <c r="U33" s="32">
        <f t="shared" si="3"/>
        <v>300</v>
      </c>
      <c r="V33" s="33">
        <f t="shared" si="6"/>
        <v>6.9849999999999994</v>
      </c>
      <c r="W33" s="33">
        <v>0.01</v>
      </c>
      <c r="X33" s="34">
        <f t="shared" si="7"/>
        <v>10.49</v>
      </c>
      <c r="Y33" s="35">
        <f t="shared" si="8"/>
        <v>9.968</v>
      </c>
      <c r="Z33" s="36">
        <f t="shared" si="9"/>
        <v>9.968</v>
      </c>
      <c r="AA33" s="1"/>
      <c r="AB33" s="1"/>
      <c r="AC33" s="1"/>
      <c r="AD33" s="1"/>
    </row>
    <row r="34" spans="1:30" x14ac:dyDescent="0.25">
      <c r="A34" s="44" t="s">
        <v>529</v>
      </c>
      <c r="B34" s="38" t="s">
        <v>57</v>
      </c>
      <c r="C34" s="39"/>
      <c r="D34" s="39"/>
      <c r="E34" s="39"/>
      <c r="F34" s="40"/>
      <c r="G34" s="22">
        <v>7.3</v>
      </c>
      <c r="H34" s="41"/>
      <c r="I34" s="22">
        <v>10.44</v>
      </c>
      <c r="J34" s="24">
        <v>300</v>
      </c>
      <c r="K34" s="24">
        <v>0.05</v>
      </c>
      <c r="L34" s="25">
        <f t="shared" si="10"/>
        <v>307.3</v>
      </c>
      <c r="M34" s="26">
        <f t="shared" si="1"/>
        <v>300</v>
      </c>
      <c r="N34" s="27"/>
      <c r="O34" s="532">
        <v>0.01</v>
      </c>
      <c r="P34" s="28">
        <f t="shared" si="4"/>
        <v>7.35</v>
      </c>
      <c r="Q34" s="29">
        <f t="shared" si="5"/>
        <v>6.9849999999999994</v>
      </c>
      <c r="R34" s="27"/>
      <c r="S34" s="30">
        <f t="shared" si="11"/>
        <v>310.44</v>
      </c>
      <c r="T34" s="31"/>
      <c r="U34" s="32">
        <f t="shared" si="3"/>
        <v>300</v>
      </c>
      <c r="V34" s="33">
        <f t="shared" si="6"/>
        <v>6.9849999999999994</v>
      </c>
      <c r="W34" s="33">
        <v>0.01</v>
      </c>
      <c r="X34" s="34">
        <f t="shared" si="7"/>
        <v>10.49</v>
      </c>
      <c r="Y34" s="35">
        <f t="shared" si="8"/>
        <v>9.968</v>
      </c>
      <c r="Z34" s="36">
        <f t="shared" si="9"/>
        <v>9.968</v>
      </c>
      <c r="AA34" s="1"/>
      <c r="AB34" s="1"/>
      <c r="AC34" s="1"/>
      <c r="AD34" s="1"/>
    </row>
    <row r="35" spans="1:30" x14ac:dyDescent="0.25">
      <c r="A35" s="718">
        <v>23</v>
      </c>
      <c r="B35" s="45" t="s">
        <v>58</v>
      </c>
      <c r="C35" s="46"/>
      <c r="D35" s="46"/>
      <c r="E35" s="46"/>
      <c r="F35" s="46"/>
      <c r="G35" s="22">
        <v>10.95</v>
      </c>
      <c r="H35" s="47"/>
      <c r="I35" s="22">
        <v>15.66</v>
      </c>
      <c r="J35" s="24"/>
      <c r="K35" s="24">
        <v>1.21</v>
      </c>
      <c r="L35" s="25"/>
      <c r="M35" s="26"/>
      <c r="N35" s="27"/>
      <c r="O35" s="532"/>
      <c r="P35" s="28">
        <f t="shared" si="4"/>
        <v>12.16</v>
      </c>
      <c r="Q35" s="29">
        <f t="shared" si="5"/>
        <v>11.612500000000001</v>
      </c>
      <c r="R35" s="27"/>
      <c r="S35" s="30"/>
      <c r="T35" s="31"/>
      <c r="U35" s="32"/>
      <c r="V35" s="33">
        <f t="shared" si="6"/>
        <v>11.612500000000001</v>
      </c>
      <c r="W35" s="33"/>
      <c r="X35" s="34">
        <f t="shared" si="7"/>
        <v>16.87</v>
      </c>
      <c r="Y35" s="35">
        <f t="shared" si="8"/>
        <v>16.087</v>
      </c>
      <c r="Z35" s="36">
        <f t="shared" si="9"/>
        <v>16.087</v>
      </c>
      <c r="AA35" s="1"/>
      <c r="AB35" s="1"/>
      <c r="AC35" s="1"/>
      <c r="AD35" s="1"/>
    </row>
    <row r="36" spans="1:30" x14ac:dyDescent="0.25">
      <c r="A36" s="48" t="s">
        <v>61</v>
      </c>
      <c r="B36" s="49" t="s">
        <v>59</v>
      </c>
      <c r="C36" s="50"/>
      <c r="D36" s="50"/>
      <c r="E36" s="50"/>
      <c r="F36" s="50"/>
      <c r="G36" s="22">
        <v>7.5</v>
      </c>
      <c r="H36" s="533"/>
      <c r="I36" s="22">
        <v>10.44</v>
      </c>
      <c r="J36" s="51">
        <v>100</v>
      </c>
      <c r="K36" s="24">
        <v>0.25</v>
      </c>
      <c r="L36" s="25">
        <f t="shared" si="10"/>
        <v>107.5</v>
      </c>
      <c r="M36" s="26">
        <f t="shared" si="1"/>
        <v>100</v>
      </c>
      <c r="N36" s="27"/>
      <c r="O36" s="532">
        <v>0.04</v>
      </c>
      <c r="P36" s="28">
        <f>SUM(G36+K36)</f>
        <v>7.75</v>
      </c>
      <c r="Q36" s="29">
        <f t="shared" si="5"/>
        <v>7.375</v>
      </c>
      <c r="R36" s="27"/>
      <c r="S36" s="30">
        <f t="shared" si="11"/>
        <v>110.44</v>
      </c>
      <c r="T36" s="31"/>
      <c r="U36" s="32">
        <f t="shared" si="3"/>
        <v>100</v>
      </c>
      <c r="V36" s="33">
        <f t="shared" si="6"/>
        <v>7.375</v>
      </c>
      <c r="W36" s="33">
        <v>0.04</v>
      </c>
      <c r="X36" s="34">
        <f t="shared" si="7"/>
        <v>10.69</v>
      </c>
      <c r="Y36" s="35">
        <f t="shared" si="8"/>
        <v>10.167999999999999</v>
      </c>
      <c r="Z36" s="36">
        <f t="shared" si="9"/>
        <v>10.167999999999999</v>
      </c>
      <c r="AA36" s="1"/>
      <c r="AB36" s="1"/>
      <c r="AC36" s="1"/>
      <c r="AD36" s="1"/>
    </row>
    <row r="37" spans="1:30" x14ac:dyDescent="0.25">
      <c r="A37" s="48" t="s">
        <v>63</v>
      </c>
      <c r="B37" s="49" t="s">
        <v>60</v>
      </c>
      <c r="C37" s="50"/>
      <c r="D37" s="50"/>
      <c r="E37" s="50"/>
      <c r="F37" s="50"/>
      <c r="G37" s="22">
        <v>11.25</v>
      </c>
      <c r="H37" s="533"/>
      <c r="I37" s="22">
        <v>15.66</v>
      </c>
      <c r="J37" s="51">
        <v>100</v>
      </c>
      <c r="K37" s="24">
        <v>0.25</v>
      </c>
      <c r="L37" s="25">
        <f t="shared" si="10"/>
        <v>111.25</v>
      </c>
      <c r="M37" s="26">
        <f t="shared" si="1"/>
        <v>100</v>
      </c>
      <c r="N37" s="27"/>
      <c r="O37" s="532">
        <v>0.04</v>
      </c>
      <c r="P37" s="28">
        <f>SUM(G37+K37)</f>
        <v>11.5</v>
      </c>
      <c r="Q37" s="29">
        <f t="shared" si="5"/>
        <v>10.9375</v>
      </c>
      <c r="R37" s="27"/>
      <c r="S37" s="30">
        <f t="shared" si="11"/>
        <v>115.66</v>
      </c>
      <c r="T37" s="31"/>
      <c r="U37" s="32">
        <f t="shared" si="3"/>
        <v>100</v>
      </c>
      <c r="V37" s="33">
        <f t="shared" si="6"/>
        <v>10.9375</v>
      </c>
      <c r="W37" s="532">
        <v>0.04</v>
      </c>
      <c r="X37" s="34">
        <f t="shared" si="7"/>
        <v>15.91</v>
      </c>
      <c r="Y37" s="35">
        <f t="shared" si="8"/>
        <v>15.127000000000001</v>
      </c>
      <c r="Z37" s="36">
        <f t="shared" si="9"/>
        <v>15.127000000000001</v>
      </c>
      <c r="AA37" s="1"/>
      <c r="AB37" s="1"/>
      <c r="AC37" s="1"/>
      <c r="AD37" s="1"/>
    </row>
    <row r="38" spans="1:30" x14ac:dyDescent="0.25">
      <c r="A38" s="48" t="s">
        <v>65</v>
      </c>
      <c r="B38" s="49" t="s">
        <v>62</v>
      </c>
      <c r="C38" s="50"/>
      <c r="D38" s="50"/>
      <c r="E38" s="50"/>
      <c r="F38" s="50"/>
      <c r="G38" s="22">
        <v>7.5</v>
      </c>
      <c r="H38" s="533"/>
      <c r="I38" s="22">
        <v>10.44</v>
      </c>
      <c r="J38" s="51">
        <v>100</v>
      </c>
      <c r="K38" s="24">
        <v>0.25</v>
      </c>
      <c r="L38" s="25">
        <f t="shared" si="10"/>
        <v>107.5</v>
      </c>
      <c r="M38" s="26">
        <f t="shared" si="1"/>
        <v>100</v>
      </c>
      <c r="N38" s="27"/>
      <c r="O38" s="532">
        <v>0.04</v>
      </c>
      <c r="P38" s="28">
        <f t="shared" ref="P38:P73" si="12">SUM(G38+K38)</f>
        <v>7.75</v>
      </c>
      <c r="Q38" s="29">
        <f t="shared" si="5"/>
        <v>7.375</v>
      </c>
      <c r="R38" s="27"/>
      <c r="S38" s="30">
        <f t="shared" si="11"/>
        <v>110.44</v>
      </c>
      <c r="T38" s="31"/>
      <c r="U38" s="32">
        <f t="shared" si="3"/>
        <v>100</v>
      </c>
      <c r="V38" s="33">
        <f t="shared" si="6"/>
        <v>7.375</v>
      </c>
      <c r="W38" s="532">
        <v>0.04</v>
      </c>
      <c r="X38" s="34">
        <f t="shared" si="7"/>
        <v>10.69</v>
      </c>
      <c r="Y38" s="35">
        <f t="shared" si="8"/>
        <v>10.167999999999999</v>
      </c>
      <c r="Z38" s="36">
        <f t="shared" si="9"/>
        <v>10.167999999999999</v>
      </c>
      <c r="AA38" s="1"/>
      <c r="AB38" s="1"/>
      <c r="AC38" s="1"/>
      <c r="AD38" s="1"/>
    </row>
    <row r="39" spans="1:30" x14ac:dyDescent="0.25">
      <c r="A39" s="48" t="s">
        <v>67</v>
      </c>
      <c r="B39" s="49" t="s">
        <v>64</v>
      </c>
      <c r="C39" s="50"/>
      <c r="D39" s="50"/>
      <c r="E39" s="50"/>
      <c r="F39" s="50"/>
      <c r="G39" s="22">
        <v>7.5</v>
      </c>
      <c r="H39" s="533"/>
      <c r="I39" s="22">
        <v>10.44</v>
      </c>
      <c r="J39" s="51">
        <v>100</v>
      </c>
      <c r="K39" s="24">
        <v>0.25</v>
      </c>
      <c r="L39" s="25">
        <f t="shared" si="10"/>
        <v>107.5</v>
      </c>
      <c r="M39" s="26">
        <f t="shared" si="1"/>
        <v>100</v>
      </c>
      <c r="N39" s="27"/>
      <c r="O39" s="532">
        <v>0.04</v>
      </c>
      <c r="P39" s="28">
        <f t="shared" si="12"/>
        <v>7.75</v>
      </c>
      <c r="Q39" s="29">
        <f t="shared" si="5"/>
        <v>7.375</v>
      </c>
      <c r="R39" s="27"/>
      <c r="S39" s="30">
        <f t="shared" si="11"/>
        <v>110.44</v>
      </c>
      <c r="T39" s="31"/>
      <c r="U39" s="32">
        <f t="shared" si="3"/>
        <v>100</v>
      </c>
      <c r="V39" s="33">
        <f t="shared" si="6"/>
        <v>7.375</v>
      </c>
      <c r="W39" s="532">
        <v>0.04</v>
      </c>
      <c r="X39" s="34">
        <f t="shared" si="7"/>
        <v>10.69</v>
      </c>
      <c r="Y39" s="35">
        <f t="shared" si="8"/>
        <v>10.167999999999999</v>
      </c>
      <c r="Z39" s="36">
        <f t="shared" si="9"/>
        <v>10.167999999999999</v>
      </c>
      <c r="AA39" s="1"/>
      <c r="AB39" s="1"/>
      <c r="AC39" s="1"/>
      <c r="AD39" s="1"/>
    </row>
    <row r="40" spans="1:30" x14ac:dyDescent="0.25">
      <c r="A40" s="48" t="s">
        <v>69</v>
      </c>
      <c r="B40" s="49" t="s">
        <v>66</v>
      </c>
      <c r="C40" s="50"/>
      <c r="D40" s="50"/>
      <c r="E40" s="50"/>
      <c r="F40" s="50"/>
      <c r="G40" s="22">
        <v>11.25</v>
      </c>
      <c r="H40" s="533"/>
      <c r="I40" s="22">
        <v>15.66</v>
      </c>
      <c r="J40" s="51">
        <v>100</v>
      </c>
      <c r="K40" s="24">
        <v>0.25</v>
      </c>
      <c r="L40" s="25">
        <f t="shared" si="10"/>
        <v>111.25</v>
      </c>
      <c r="M40" s="26">
        <f t="shared" si="1"/>
        <v>100</v>
      </c>
      <c r="N40" s="27"/>
      <c r="O40" s="532">
        <v>0.04</v>
      </c>
      <c r="P40" s="28">
        <f t="shared" si="12"/>
        <v>11.5</v>
      </c>
      <c r="Q40" s="29">
        <f t="shared" si="5"/>
        <v>10.9375</v>
      </c>
      <c r="R40" s="27"/>
      <c r="S40" s="30">
        <f t="shared" si="11"/>
        <v>115.66</v>
      </c>
      <c r="T40" s="31"/>
      <c r="U40" s="32">
        <f t="shared" si="3"/>
        <v>100</v>
      </c>
      <c r="V40" s="33">
        <f t="shared" si="6"/>
        <v>10.9375</v>
      </c>
      <c r="W40" s="532">
        <v>0.04</v>
      </c>
      <c r="X40" s="34">
        <f t="shared" si="7"/>
        <v>15.91</v>
      </c>
      <c r="Y40" s="35">
        <f t="shared" si="8"/>
        <v>15.127000000000001</v>
      </c>
      <c r="Z40" s="36">
        <f t="shared" si="9"/>
        <v>15.127000000000001</v>
      </c>
      <c r="AA40" s="1"/>
      <c r="AB40" s="1"/>
      <c r="AC40" s="1"/>
      <c r="AD40" s="1"/>
    </row>
    <row r="41" spans="1:30" x14ac:dyDescent="0.25">
      <c r="A41" s="48" t="s">
        <v>71</v>
      </c>
      <c r="B41" s="49" t="s">
        <v>68</v>
      </c>
      <c r="C41" s="50"/>
      <c r="D41" s="50"/>
      <c r="E41" s="50"/>
      <c r="F41" s="50"/>
      <c r="G41" s="22">
        <v>7.5</v>
      </c>
      <c r="H41" s="533"/>
      <c r="I41" s="22">
        <v>10.44</v>
      </c>
      <c r="J41" s="51">
        <v>100</v>
      </c>
      <c r="K41" s="24">
        <v>0.25</v>
      </c>
      <c r="L41" s="25">
        <f t="shared" si="10"/>
        <v>107.5</v>
      </c>
      <c r="M41" s="26">
        <f t="shared" si="1"/>
        <v>100</v>
      </c>
      <c r="N41" s="27"/>
      <c r="O41" s="532">
        <v>0.04</v>
      </c>
      <c r="P41" s="28">
        <f t="shared" si="12"/>
        <v>7.75</v>
      </c>
      <c r="Q41" s="29">
        <f t="shared" si="5"/>
        <v>7.375</v>
      </c>
      <c r="R41" s="27"/>
      <c r="S41" s="30">
        <f t="shared" si="11"/>
        <v>110.44</v>
      </c>
      <c r="T41" s="31"/>
      <c r="U41" s="32">
        <f t="shared" si="3"/>
        <v>100</v>
      </c>
      <c r="V41" s="33">
        <f t="shared" si="6"/>
        <v>7.375</v>
      </c>
      <c r="W41" s="532">
        <v>0.04</v>
      </c>
      <c r="X41" s="34">
        <f t="shared" si="7"/>
        <v>10.69</v>
      </c>
      <c r="Y41" s="35">
        <f t="shared" si="8"/>
        <v>10.167999999999999</v>
      </c>
      <c r="Z41" s="36">
        <f t="shared" si="9"/>
        <v>10.167999999999999</v>
      </c>
      <c r="AA41" s="1"/>
      <c r="AB41" s="1"/>
      <c r="AC41" s="1"/>
      <c r="AD41" s="1"/>
    </row>
    <row r="42" spans="1:30" x14ac:dyDescent="0.25">
      <c r="A42" s="48" t="s">
        <v>73</v>
      </c>
      <c r="B42" s="49" t="s">
        <v>70</v>
      </c>
      <c r="C42" s="50"/>
      <c r="D42" s="50"/>
      <c r="E42" s="50"/>
      <c r="F42" s="50"/>
      <c r="G42" s="22">
        <v>11.25</v>
      </c>
      <c r="H42" s="533"/>
      <c r="I42" s="22">
        <v>15.66</v>
      </c>
      <c r="J42" s="51">
        <v>100</v>
      </c>
      <c r="K42" s="24">
        <v>0.25</v>
      </c>
      <c r="L42" s="25">
        <f t="shared" si="10"/>
        <v>111.25</v>
      </c>
      <c r="M42" s="26">
        <f t="shared" si="1"/>
        <v>100</v>
      </c>
      <c r="N42" s="27"/>
      <c r="O42" s="532">
        <v>0.04</v>
      </c>
      <c r="P42" s="28">
        <f t="shared" si="12"/>
        <v>11.5</v>
      </c>
      <c r="Q42" s="29">
        <f t="shared" si="5"/>
        <v>10.9375</v>
      </c>
      <c r="R42" s="27"/>
      <c r="S42" s="30">
        <f t="shared" si="11"/>
        <v>115.66</v>
      </c>
      <c r="T42" s="31"/>
      <c r="U42" s="32">
        <f t="shared" si="3"/>
        <v>100</v>
      </c>
      <c r="V42" s="33">
        <f t="shared" si="6"/>
        <v>10.9375</v>
      </c>
      <c r="W42" s="532">
        <v>0.04</v>
      </c>
      <c r="X42" s="34">
        <f t="shared" si="7"/>
        <v>15.91</v>
      </c>
      <c r="Y42" s="35">
        <f t="shared" si="8"/>
        <v>15.127000000000001</v>
      </c>
      <c r="Z42" s="36">
        <f t="shared" si="9"/>
        <v>15.127000000000001</v>
      </c>
      <c r="AA42" s="1"/>
      <c r="AB42" s="1"/>
      <c r="AC42" s="1"/>
      <c r="AD42" s="1"/>
    </row>
    <row r="43" spans="1:30" x14ac:dyDescent="0.25">
      <c r="A43" s="48" t="s">
        <v>75</v>
      </c>
      <c r="B43" s="49" t="s">
        <v>72</v>
      </c>
      <c r="C43" s="50"/>
      <c r="D43" s="50"/>
      <c r="E43" s="50"/>
      <c r="F43" s="50"/>
      <c r="G43" s="22">
        <v>11.25</v>
      </c>
      <c r="H43" s="533"/>
      <c r="I43" s="22">
        <v>15.66</v>
      </c>
      <c r="J43" s="51">
        <v>100</v>
      </c>
      <c r="K43" s="24">
        <v>0.25</v>
      </c>
      <c r="L43" s="25">
        <f t="shared" si="10"/>
        <v>111.25</v>
      </c>
      <c r="M43" s="26">
        <f t="shared" si="1"/>
        <v>100</v>
      </c>
      <c r="N43" s="27"/>
      <c r="O43" s="532">
        <v>0.04</v>
      </c>
      <c r="P43" s="28">
        <f t="shared" si="12"/>
        <v>11.5</v>
      </c>
      <c r="Q43" s="29">
        <f t="shared" si="5"/>
        <v>10.9375</v>
      </c>
      <c r="R43" s="27"/>
      <c r="S43" s="30">
        <f t="shared" si="11"/>
        <v>115.66</v>
      </c>
      <c r="T43" s="31"/>
      <c r="U43" s="32">
        <f t="shared" si="3"/>
        <v>100</v>
      </c>
      <c r="V43" s="33">
        <f t="shared" si="6"/>
        <v>10.9375</v>
      </c>
      <c r="W43" s="532">
        <v>0.04</v>
      </c>
      <c r="X43" s="34">
        <f t="shared" si="7"/>
        <v>15.91</v>
      </c>
      <c r="Y43" s="35">
        <f t="shared" si="8"/>
        <v>15.127000000000001</v>
      </c>
      <c r="Z43" s="36">
        <f t="shared" si="9"/>
        <v>15.127000000000001</v>
      </c>
      <c r="AA43" s="1"/>
      <c r="AB43" s="1"/>
      <c r="AC43" s="1"/>
      <c r="AD43" s="1"/>
    </row>
    <row r="44" spans="1:30" x14ac:dyDescent="0.25">
      <c r="A44" s="48" t="s">
        <v>77</v>
      </c>
      <c r="B44" s="49" t="s">
        <v>74</v>
      </c>
      <c r="C44" s="50"/>
      <c r="D44" s="50"/>
      <c r="E44" s="50"/>
      <c r="F44" s="50"/>
      <c r="G44" s="22">
        <v>7.5</v>
      </c>
      <c r="H44" s="533"/>
      <c r="I44" s="22">
        <v>10.44</v>
      </c>
      <c r="J44" s="51">
        <v>3200</v>
      </c>
      <c r="K44" s="24">
        <v>0.53</v>
      </c>
      <c r="L44" s="25">
        <f t="shared" si="10"/>
        <v>3207.5</v>
      </c>
      <c r="M44" s="26">
        <f t="shared" si="1"/>
        <v>3200</v>
      </c>
      <c r="N44" s="27"/>
      <c r="O44" s="532">
        <v>0.09</v>
      </c>
      <c r="P44" s="28">
        <f t="shared" si="12"/>
        <v>8.0299999999999994</v>
      </c>
      <c r="Q44" s="29">
        <f t="shared" si="5"/>
        <v>7.6550000000000002</v>
      </c>
      <c r="R44" s="27"/>
      <c r="S44" s="30">
        <f t="shared" si="11"/>
        <v>3210.44</v>
      </c>
      <c r="T44" s="31"/>
      <c r="U44" s="32">
        <f t="shared" si="3"/>
        <v>3200</v>
      </c>
      <c r="V44" s="33">
        <f t="shared" si="6"/>
        <v>7.6550000000000002</v>
      </c>
      <c r="W44" s="532">
        <v>0.09</v>
      </c>
      <c r="X44" s="34">
        <f t="shared" si="7"/>
        <v>10.969999999999999</v>
      </c>
      <c r="Y44" s="35">
        <f t="shared" si="8"/>
        <v>10.447999999999999</v>
      </c>
      <c r="Z44" s="36">
        <f t="shared" si="9"/>
        <v>10.447999999999999</v>
      </c>
      <c r="AA44" s="1"/>
      <c r="AB44" s="1"/>
      <c r="AC44" s="1"/>
      <c r="AD44" s="1"/>
    </row>
    <row r="45" spans="1:30" x14ac:dyDescent="0.25">
      <c r="A45" s="48" t="s">
        <v>79</v>
      </c>
      <c r="B45" s="49" t="s">
        <v>76</v>
      </c>
      <c r="C45" s="50"/>
      <c r="D45" s="50"/>
      <c r="E45" s="50"/>
      <c r="F45" s="50"/>
      <c r="G45" s="22">
        <v>11.25</v>
      </c>
      <c r="H45" s="533"/>
      <c r="I45" s="22">
        <v>15.66</v>
      </c>
      <c r="J45" s="51">
        <v>100</v>
      </c>
      <c r="K45" s="24">
        <v>0.25</v>
      </c>
      <c r="L45" s="25">
        <f t="shared" si="10"/>
        <v>111.25</v>
      </c>
      <c r="M45" s="26">
        <f t="shared" si="1"/>
        <v>100</v>
      </c>
      <c r="N45" s="27"/>
      <c r="O45" s="532">
        <v>0.04</v>
      </c>
      <c r="P45" s="28">
        <f t="shared" si="12"/>
        <v>11.5</v>
      </c>
      <c r="Q45" s="29">
        <f t="shared" si="5"/>
        <v>10.9375</v>
      </c>
      <c r="R45" s="27"/>
      <c r="S45" s="30">
        <f t="shared" si="11"/>
        <v>115.66</v>
      </c>
      <c r="T45" s="31"/>
      <c r="U45" s="32">
        <f t="shared" si="3"/>
        <v>100</v>
      </c>
      <c r="V45" s="33">
        <f t="shared" si="6"/>
        <v>10.9375</v>
      </c>
      <c r="W45" s="532">
        <v>0.04</v>
      </c>
      <c r="X45" s="34">
        <f t="shared" si="7"/>
        <v>15.91</v>
      </c>
      <c r="Y45" s="35">
        <f t="shared" si="8"/>
        <v>15.127000000000001</v>
      </c>
      <c r="Z45" s="36">
        <f t="shared" si="9"/>
        <v>15.127000000000001</v>
      </c>
      <c r="AA45" s="1"/>
      <c r="AB45" s="1"/>
      <c r="AC45" s="1"/>
      <c r="AD45" s="1"/>
    </row>
    <row r="46" spans="1:30" x14ac:dyDescent="0.25">
      <c r="A46" s="48" t="s">
        <v>81</v>
      </c>
      <c r="B46" s="49" t="s">
        <v>78</v>
      </c>
      <c r="C46" s="50"/>
      <c r="D46" s="50"/>
      <c r="E46" s="50"/>
      <c r="F46" s="50"/>
      <c r="G46" s="22">
        <v>7.5</v>
      </c>
      <c r="H46" s="533"/>
      <c r="I46" s="22">
        <v>10.44</v>
      </c>
      <c r="J46" s="51">
        <v>100</v>
      </c>
      <c r="K46" s="24">
        <v>0.25</v>
      </c>
      <c r="L46" s="25">
        <f t="shared" si="10"/>
        <v>107.5</v>
      </c>
      <c r="M46" s="26">
        <f t="shared" si="1"/>
        <v>100</v>
      </c>
      <c r="N46" s="27"/>
      <c r="O46" s="532">
        <v>0.04</v>
      </c>
      <c r="P46" s="28">
        <f t="shared" si="12"/>
        <v>7.75</v>
      </c>
      <c r="Q46" s="29">
        <f t="shared" si="5"/>
        <v>7.375</v>
      </c>
      <c r="R46" s="27"/>
      <c r="S46" s="30">
        <f t="shared" si="11"/>
        <v>110.44</v>
      </c>
      <c r="T46" s="31"/>
      <c r="U46" s="32">
        <f t="shared" si="3"/>
        <v>100</v>
      </c>
      <c r="V46" s="33">
        <f t="shared" si="6"/>
        <v>7.375</v>
      </c>
      <c r="W46" s="532">
        <v>0.04</v>
      </c>
      <c r="X46" s="34">
        <f t="shared" si="7"/>
        <v>10.69</v>
      </c>
      <c r="Y46" s="35">
        <f t="shared" si="8"/>
        <v>10.167999999999999</v>
      </c>
      <c r="Z46" s="36">
        <f t="shared" si="9"/>
        <v>10.167999999999999</v>
      </c>
      <c r="AA46" s="1"/>
      <c r="AB46" s="1"/>
      <c r="AC46" s="1"/>
      <c r="AD46" s="1"/>
    </row>
    <row r="47" spans="1:30" x14ac:dyDescent="0.25">
      <c r="A47" s="52" t="s">
        <v>83</v>
      </c>
      <c r="B47" s="50" t="s">
        <v>80</v>
      </c>
      <c r="C47" s="50"/>
      <c r="D47" s="50"/>
      <c r="E47" s="50"/>
      <c r="F47" s="50"/>
      <c r="G47" s="22">
        <v>7.5</v>
      </c>
      <c r="H47" s="533"/>
      <c r="I47" s="22">
        <v>10.44</v>
      </c>
      <c r="J47" s="51">
        <v>100</v>
      </c>
      <c r="K47" s="24">
        <v>0.25</v>
      </c>
      <c r="L47" s="25">
        <f t="shared" si="10"/>
        <v>107.5</v>
      </c>
      <c r="M47" s="26">
        <f t="shared" si="1"/>
        <v>100</v>
      </c>
      <c r="N47" s="27"/>
      <c r="O47" s="532">
        <v>0.04</v>
      </c>
      <c r="P47" s="28">
        <f t="shared" si="12"/>
        <v>7.75</v>
      </c>
      <c r="Q47" s="29">
        <f t="shared" si="5"/>
        <v>7.375</v>
      </c>
      <c r="R47" s="27"/>
      <c r="S47" s="30">
        <f t="shared" si="11"/>
        <v>110.44</v>
      </c>
      <c r="T47" s="31"/>
      <c r="U47" s="32">
        <f t="shared" si="3"/>
        <v>100</v>
      </c>
      <c r="V47" s="33">
        <f t="shared" si="6"/>
        <v>7.375</v>
      </c>
      <c r="W47" s="532">
        <v>0.04</v>
      </c>
      <c r="X47" s="34">
        <f t="shared" si="7"/>
        <v>10.69</v>
      </c>
      <c r="Y47" s="35">
        <f t="shared" si="8"/>
        <v>10.167999999999999</v>
      </c>
      <c r="Z47" s="36">
        <f t="shared" si="9"/>
        <v>10.167999999999999</v>
      </c>
      <c r="AA47" s="1"/>
      <c r="AB47" s="1"/>
      <c r="AC47" s="1"/>
      <c r="AD47" s="1"/>
    </row>
    <row r="48" spans="1:30" x14ac:dyDescent="0.25">
      <c r="A48" s="52" t="s">
        <v>85</v>
      </c>
      <c r="B48" s="50" t="s">
        <v>82</v>
      </c>
      <c r="C48" s="50"/>
      <c r="D48" s="50"/>
      <c r="E48" s="50"/>
      <c r="F48" s="50"/>
      <c r="G48" s="22">
        <v>11.25</v>
      </c>
      <c r="H48" s="533"/>
      <c r="I48" s="22">
        <v>15.66</v>
      </c>
      <c r="J48" s="51">
        <v>100</v>
      </c>
      <c r="K48" s="24">
        <v>0.25</v>
      </c>
      <c r="L48" s="25">
        <f t="shared" si="10"/>
        <v>111.25</v>
      </c>
      <c r="M48" s="26">
        <f t="shared" si="1"/>
        <v>100</v>
      </c>
      <c r="N48" s="27"/>
      <c r="O48" s="532">
        <v>0.04</v>
      </c>
      <c r="P48" s="28">
        <f t="shared" si="12"/>
        <v>11.5</v>
      </c>
      <c r="Q48" s="29">
        <f t="shared" si="5"/>
        <v>10.9375</v>
      </c>
      <c r="R48" s="27"/>
      <c r="S48" s="30">
        <f t="shared" si="11"/>
        <v>115.66</v>
      </c>
      <c r="T48" s="31"/>
      <c r="U48" s="32">
        <f t="shared" si="3"/>
        <v>100</v>
      </c>
      <c r="V48" s="33">
        <f t="shared" si="6"/>
        <v>10.9375</v>
      </c>
      <c r="W48" s="532">
        <v>0.04</v>
      </c>
      <c r="X48" s="34">
        <f t="shared" si="7"/>
        <v>15.91</v>
      </c>
      <c r="Y48" s="35">
        <f t="shared" si="8"/>
        <v>15.127000000000001</v>
      </c>
      <c r="Z48" s="36">
        <f t="shared" si="9"/>
        <v>15.127000000000001</v>
      </c>
      <c r="AA48" s="1"/>
      <c r="AB48" s="1"/>
      <c r="AC48" s="1"/>
      <c r="AD48" s="1"/>
    </row>
    <row r="49" spans="1:30" x14ac:dyDescent="0.25">
      <c r="A49" s="52" t="s">
        <v>473</v>
      </c>
      <c r="B49" s="50" t="s">
        <v>84</v>
      </c>
      <c r="C49" s="50"/>
      <c r="D49" s="50"/>
      <c r="E49" s="50"/>
      <c r="F49" s="50"/>
      <c r="G49" s="22">
        <v>7.5</v>
      </c>
      <c r="H49" s="533"/>
      <c r="I49" s="22">
        <v>10.44</v>
      </c>
      <c r="J49" s="51">
        <v>3200</v>
      </c>
      <c r="K49" s="24">
        <v>0.53</v>
      </c>
      <c r="L49" s="25">
        <f t="shared" si="10"/>
        <v>3207.5</v>
      </c>
      <c r="M49" s="26">
        <f t="shared" si="1"/>
        <v>3200</v>
      </c>
      <c r="N49" s="27"/>
      <c r="O49" s="532">
        <v>0.09</v>
      </c>
      <c r="P49" s="28">
        <f t="shared" si="12"/>
        <v>8.0299999999999994</v>
      </c>
      <c r="Q49" s="29">
        <f t="shared" si="5"/>
        <v>7.6550000000000002</v>
      </c>
      <c r="R49" s="27"/>
      <c r="S49" s="30">
        <f t="shared" si="11"/>
        <v>3210.44</v>
      </c>
      <c r="T49" s="31"/>
      <c r="U49" s="32">
        <f t="shared" si="3"/>
        <v>3200</v>
      </c>
      <c r="V49" s="33">
        <f t="shared" si="6"/>
        <v>7.6550000000000002</v>
      </c>
      <c r="W49" s="532">
        <v>0.09</v>
      </c>
      <c r="X49" s="34">
        <f t="shared" si="7"/>
        <v>10.969999999999999</v>
      </c>
      <c r="Y49" s="35">
        <f t="shared" si="8"/>
        <v>10.447999999999999</v>
      </c>
      <c r="Z49" s="36">
        <f t="shared" si="9"/>
        <v>10.447999999999999</v>
      </c>
      <c r="AA49" s="1"/>
      <c r="AB49" s="1"/>
      <c r="AC49" s="1"/>
      <c r="AD49" s="1"/>
    </row>
    <row r="50" spans="1:30" x14ac:dyDescent="0.25">
      <c r="A50" s="44" t="s">
        <v>530</v>
      </c>
      <c r="B50" s="53" t="s">
        <v>86</v>
      </c>
      <c r="C50" s="54"/>
      <c r="D50" s="54"/>
      <c r="E50" s="54"/>
      <c r="F50" s="54"/>
      <c r="G50" s="22">
        <v>11.25</v>
      </c>
      <c r="H50" s="55"/>
      <c r="I50" s="22">
        <v>15.66</v>
      </c>
      <c r="J50" s="51">
        <v>3200</v>
      </c>
      <c r="K50" s="24">
        <v>0.53</v>
      </c>
      <c r="L50" s="25">
        <f t="shared" si="10"/>
        <v>3211.25</v>
      </c>
      <c r="M50" s="26">
        <f t="shared" si="1"/>
        <v>3200</v>
      </c>
      <c r="N50" s="27"/>
      <c r="O50" s="532">
        <v>0.09</v>
      </c>
      <c r="P50" s="28">
        <f t="shared" si="12"/>
        <v>11.78</v>
      </c>
      <c r="Q50" s="29">
        <f t="shared" si="5"/>
        <v>11.217499999999999</v>
      </c>
      <c r="R50" s="27"/>
      <c r="S50" s="30">
        <f t="shared" si="11"/>
        <v>3215.66</v>
      </c>
      <c r="T50" s="31"/>
      <c r="U50" s="32">
        <f t="shared" si="3"/>
        <v>3200</v>
      </c>
      <c r="V50" s="33">
        <f t="shared" si="6"/>
        <v>11.217499999999999</v>
      </c>
      <c r="W50" s="532">
        <v>0.09</v>
      </c>
      <c r="X50" s="34">
        <f>SUM(I50+K50)</f>
        <v>16.190000000000001</v>
      </c>
      <c r="Y50" s="35">
        <f t="shared" si="8"/>
        <v>15.407</v>
      </c>
      <c r="Z50" s="36">
        <f t="shared" si="9"/>
        <v>15.407</v>
      </c>
      <c r="AA50" s="1"/>
      <c r="AB50" s="1"/>
      <c r="AC50" s="1"/>
      <c r="AD50" s="1"/>
    </row>
    <row r="51" spans="1:30" x14ac:dyDescent="0.25">
      <c r="A51" s="56"/>
      <c r="B51" s="809" t="s">
        <v>87</v>
      </c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10"/>
      <c r="Z51" s="57"/>
      <c r="AA51" s="1"/>
      <c r="AB51" s="1"/>
      <c r="AC51" s="1"/>
      <c r="AD51" s="1"/>
    </row>
    <row r="52" spans="1:30" x14ac:dyDescent="0.25">
      <c r="A52" s="44"/>
      <c r="B52" s="617" t="s">
        <v>88</v>
      </c>
      <c r="C52" s="617"/>
      <c r="D52" s="617"/>
      <c r="E52" s="617"/>
      <c r="F52" s="618"/>
      <c r="G52" s="22"/>
      <c r="H52" s="534"/>
      <c r="I52" s="22"/>
      <c r="J52" s="58"/>
      <c r="K52" s="24"/>
      <c r="L52" s="535"/>
      <c r="M52" s="27"/>
      <c r="N52" s="27"/>
      <c r="O52" s="27"/>
      <c r="P52" s="28"/>
      <c r="Q52" s="29"/>
      <c r="R52" s="27"/>
      <c r="S52" s="30"/>
      <c r="T52" s="31"/>
      <c r="U52" s="32"/>
      <c r="V52" s="32"/>
      <c r="W52" s="32"/>
      <c r="X52" s="34"/>
      <c r="Y52" s="35"/>
      <c r="Z52" s="19"/>
      <c r="AA52" s="1"/>
      <c r="AB52" s="1"/>
      <c r="AC52" s="1"/>
      <c r="AD52" s="1"/>
    </row>
    <row r="53" spans="1:30" x14ac:dyDescent="0.25">
      <c r="A53" s="59">
        <v>39</v>
      </c>
      <c r="B53" s="799" t="s">
        <v>495</v>
      </c>
      <c r="C53" s="800"/>
      <c r="D53" s="800"/>
      <c r="E53" s="800"/>
      <c r="F53" s="801"/>
      <c r="G53" s="22">
        <v>2.86</v>
      </c>
      <c r="H53" s="534"/>
      <c r="I53" s="22">
        <v>4.42</v>
      </c>
      <c r="J53" s="51">
        <v>300</v>
      </c>
      <c r="K53" s="24">
        <v>0.11</v>
      </c>
      <c r="L53" s="25">
        <f t="shared" ref="L53:L73" si="13">SUM(G53+J53)</f>
        <v>302.86</v>
      </c>
      <c r="M53" s="26">
        <f t="shared" ref="M53:M73" si="14">ROUND(G53-G53*5%+J53,-2)</f>
        <v>300</v>
      </c>
      <c r="N53" s="27"/>
      <c r="O53" s="532">
        <v>0.01</v>
      </c>
      <c r="P53" s="28">
        <f t="shared" si="12"/>
        <v>2.9699999999999998</v>
      </c>
      <c r="Q53" s="29">
        <f t="shared" si="5"/>
        <v>2.827</v>
      </c>
      <c r="R53" s="27"/>
      <c r="S53" s="30">
        <f t="shared" ref="S53:S73" si="15">SUM(I53+J53)</f>
        <v>304.42</v>
      </c>
      <c r="T53" s="31"/>
      <c r="U53" s="32">
        <f t="shared" ref="U53:U73" si="16">ROUND(I53-I53*5%+J53,-2)</f>
        <v>300</v>
      </c>
      <c r="V53" s="33">
        <f t="shared" ref="V53:V73" si="17">SUM(G53-G53*5%+K53)</f>
        <v>2.827</v>
      </c>
      <c r="W53" s="532">
        <v>0.01</v>
      </c>
      <c r="X53" s="34">
        <f t="shared" ref="X53:X73" si="18">SUM(I53+K53)</f>
        <v>4.53</v>
      </c>
      <c r="Y53" s="35">
        <f t="shared" si="8"/>
        <v>4.3090000000000002</v>
      </c>
      <c r="Z53" s="36">
        <f t="shared" ref="Z53:Z73" si="19">SUM(I53-I53*5%+K53)</f>
        <v>4.3090000000000002</v>
      </c>
      <c r="AA53" s="1"/>
      <c r="AB53" s="1"/>
      <c r="AC53" s="1"/>
      <c r="AD53" s="1"/>
    </row>
    <row r="54" spans="1:30" x14ac:dyDescent="0.25">
      <c r="A54" s="59">
        <v>40</v>
      </c>
      <c r="B54" s="799" t="s">
        <v>496</v>
      </c>
      <c r="C54" s="800"/>
      <c r="D54" s="800"/>
      <c r="E54" s="800"/>
      <c r="F54" s="801"/>
      <c r="G54" s="22">
        <v>4.29</v>
      </c>
      <c r="H54" s="534"/>
      <c r="I54" s="22">
        <v>6.63</v>
      </c>
      <c r="J54" s="51">
        <v>300</v>
      </c>
      <c r="K54" s="24">
        <v>0.11</v>
      </c>
      <c r="L54" s="25">
        <f t="shared" si="13"/>
        <v>304.29000000000002</v>
      </c>
      <c r="M54" s="26">
        <f t="shared" si="14"/>
        <v>300</v>
      </c>
      <c r="N54" s="27"/>
      <c r="O54" s="532">
        <v>0.01</v>
      </c>
      <c r="P54" s="28">
        <f t="shared" si="12"/>
        <v>4.4000000000000004</v>
      </c>
      <c r="Q54" s="29">
        <f t="shared" si="5"/>
        <v>4.1855000000000002</v>
      </c>
      <c r="R54" s="27"/>
      <c r="S54" s="30">
        <f t="shared" si="15"/>
        <v>306.63</v>
      </c>
      <c r="T54" s="31"/>
      <c r="U54" s="32">
        <f t="shared" si="16"/>
        <v>300</v>
      </c>
      <c r="V54" s="33">
        <f t="shared" si="17"/>
        <v>4.1855000000000002</v>
      </c>
      <c r="W54" s="532">
        <v>0.01</v>
      </c>
      <c r="X54" s="34">
        <f t="shared" si="18"/>
        <v>6.74</v>
      </c>
      <c r="Y54" s="35">
        <f t="shared" si="8"/>
        <v>6.4085000000000001</v>
      </c>
      <c r="Z54" s="36">
        <f t="shared" si="19"/>
        <v>6.4085000000000001</v>
      </c>
      <c r="AA54" s="1"/>
      <c r="AB54" s="1"/>
      <c r="AC54" s="1"/>
      <c r="AD54" s="1"/>
    </row>
    <row r="55" spans="1:30" x14ac:dyDescent="0.25">
      <c r="A55" s="59">
        <v>41</v>
      </c>
      <c r="B55" s="799" t="s">
        <v>497</v>
      </c>
      <c r="C55" s="800"/>
      <c r="D55" s="800"/>
      <c r="E55" s="800"/>
      <c r="F55" s="801"/>
      <c r="G55" s="22">
        <v>4.29</v>
      </c>
      <c r="H55" s="534"/>
      <c r="I55" s="22">
        <v>6.63</v>
      </c>
      <c r="J55" s="51">
        <v>300</v>
      </c>
      <c r="K55" s="24">
        <v>0.11</v>
      </c>
      <c r="L55" s="25">
        <f t="shared" si="13"/>
        <v>304.29000000000002</v>
      </c>
      <c r="M55" s="26">
        <f t="shared" si="14"/>
        <v>300</v>
      </c>
      <c r="N55" s="27"/>
      <c r="O55" s="532">
        <v>0.01</v>
      </c>
      <c r="P55" s="28">
        <f>SUM(G55+K55)</f>
        <v>4.4000000000000004</v>
      </c>
      <c r="Q55" s="29">
        <f t="shared" si="5"/>
        <v>4.1855000000000002</v>
      </c>
      <c r="R55" s="27"/>
      <c r="S55" s="30">
        <f t="shared" si="15"/>
        <v>306.63</v>
      </c>
      <c r="T55" s="31"/>
      <c r="U55" s="32">
        <f t="shared" si="16"/>
        <v>300</v>
      </c>
      <c r="V55" s="33">
        <f t="shared" si="17"/>
        <v>4.1855000000000002</v>
      </c>
      <c r="W55" s="532">
        <v>0.01</v>
      </c>
      <c r="X55" s="34">
        <f t="shared" si="18"/>
        <v>6.74</v>
      </c>
      <c r="Y55" s="35">
        <f t="shared" si="8"/>
        <v>6.4085000000000001</v>
      </c>
      <c r="Z55" s="36">
        <f t="shared" si="19"/>
        <v>6.4085000000000001</v>
      </c>
      <c r="AA55" s="1"/>
      <c r="AB55" s="1"/>
      <c r="AC55" s="1"/>
      <c r="AD55" s="1"/>
    </row>
    <row r="56" spans="1:30" ht="27" customHeight="1" x14ac:dyDescent="0.25">
      <c r="A56" s="59">
        <v>42</v>
      </c>
      <c r="B56" s="799" t="s">
        <v>498</v>
      </c>
      <c r="C56" s="800"/>
      <c r="D56" s="800"/>
      <c r="E56" s="800"/>
      <c r="F56" s="801"/>
      <c r="G56" s="22">
        <v>5.72</v>
      </c>
      <c r="H56" s="536"/>
      <c r="I56" s="22">
        <v>8.84</v>
      </c>
      <c r="J56" s="51">
        <v>300</v>
      </c>
      <c r="K56" s="24">
        <v>0.11</v>
      </c>
      <c r="L56" s="25">
        <f t="shared" si="13"/>
        <v>305.72000000000003</v>
      </c>
      <c r="M56" s="26">
        <f t="shared" si="14"/>
        <v>300</v>
      </c>
      <c r="N56" s="27"/>
      <c r="O56" s="532">
        <v>0.01</v>
      </c>
      <c r="P56" s="28">
        <f t="shared" si="12"/>
        <v>5.83</v>
      </c>
      <c r="Q56" s="29">
        <f t="shared" si="5"/>
        <v>5.5440000000000005</v>
      </c>
      <c r="R56" s="27"/>
      <c r="S56" s="30">
        <f t="shared" si="15"/>
        <v>308.83999999999997</v>
      </c>
      <c r="T56" s="31"/>
      <c r="U56" s="32">
        <f t="shared" si="16"/>
        <v>300</v>
      </c>
      <c r="V56" s="33">
        <f t="shared" si="17"/>
        <v>5.5440000000000005</v>
      </c>
      <c r="W56" s="532">
        <v>0.01</v>
      </c>
      <c r="X56" s="34">
        <f t="shared" si="18"/>
        <v>8.9499999999999993</v>
      </c>
      <c r="Y56" s="35">
        <f t="shared" si="8"/>
        <v>8.5079999999999991</v>
      </c>
      <c r="Z56" s="36">
        <f t="shared" si="19"/>
        <v>8.5079999999999991</v>
      </c>
      <c r="AA56" s="1"/>
      <c r="AB56" s="1"/>
      <c r="AC56" s="1"/>
      <c r="AD56" s="1"/>
    </row>
    <row r="57" spans="1:30" x14ac:dyDescent="0.25">
      <c r="A57" s="59">
        <v>43</v>
      </c>
      <c r="B57" s="799" t="s">
        <v>499</v>
      </c>
      <c r="C57" s="800"/>
      <c r="D57" s="800"/>
      <c r="E57" s="800"/>
      <c r="F57" s="801"/>
      <c r="G57" s="22">
        <v>2.86</v>
      </c>
      <c r="H57" s="534"/>
      <c r="I57" s="22">
        <v>4.42</v>
      </c>
      <c r="J57" s="51">
        <v>300</v>
      </c>
      <c r="K57" s="24">
        <v>0.11</v>
      </c>
      <c r="L57" s="25">
        <f t="shared" si="13"/>
        <v>302.86</v>
      </c>
      <c r="M57" s="26">
        <f t="shared" si="14"/>
        <v>300</v>
      </c>
      <c r="N57" s="27"/>
      <c r="O57" s="532">
        <v>0.01</v>
      </c>
      <c r="P57" s="28">
        <f t="shared" si="12"/>
        <v>2.9699999999999998</v>
      </c>
      <c r="Q57" s="29">
        <f t="shared" si="5"/>
        <v>2.827</v>
      </c>
      <c r="R57" s="27"/>
      <c r="S57" s="30">
        <f t="shared" si="15"/>
        <v>304.42</v>
      </c>
      <c r="T57" s="31"/>
      <c r="U57" s="32">
        <f t="shared" si="16"/>
        <v>300</v>
      </c>
      <c r="V57" s="33">
        <f t="shared" si="17"/>
        <v>2.827</v>
      </c>
      <c r="W57" s="532">
        <v>0.01</v>
      </c>
      <c r="X57" s="34">
        <f t="shared" si="18"/>
        <v>4.53</v>
      </c>
      <c r="Y57" s="35">
        <f t="shared" si="8"/>
        <v>4.3090000000000002</v>
      </c>
      <c r="Z57" s="36">
        <f t="shared" si="19"/>
        <v>4.3090000000000002</v>
      </c>
      <c r="AA57" s="1"/>
      <c r="AB57" s="1"/>
      <c r="AC57" s="1"/>
      <c r="AD57" s="1"/>
    </row>
    <row r="58" spans="1:30" x14ac:dyDescent="0.25">
      <c r="A58" s="59">
        <v>44</v>
      </c>
      <c r="B58" s="799" t="s">
        <v>500</v>
      </c>
      <c r="C58" s="800"/>
      <c r="D58" s="800"/>
      <c r="E58" s="800"/>
      <c r="F58" s="801"/>
      <c r="G58" s="22">
        <v>2.86</v>
      </c>
      <c r="H58" s="534"/>
      <c r="I58" s="22">
        <v>4.42</v>
      </c>
      <c r="J58" s="51">
        <v>300</v>
      </c>
      <c r="K58" s="24">
        <v>0.11</v>
      </c>
      <c r="L58" s="25">
        <f t="shared" si="13"/>
        <v>302.86</v>
      </c>
      <c r="M58" s="26">
        <f t="shared" si="14"/>
        <v>300</v>
      </c>
      <c r="N58" s="27"/>
      <c r="O58" s="532">
        <v>0.01</v>
      </c>
      <c r="P58" s="28">
        <f t="shared" si="12"/>
        <v>2.9699999999999998</v>
      </c>
      <c r="Q58" s="29">
        <f t="shared" si="5"/>
        <v>2.827</v>
      </c>
      <c r="R58" s="27"/>
      <c r="S58" s="30">
        <f t="shared" si="15"/>
        <v>304.42</v>
      </c>
      <c r="T58" s="31"/>
      <c r="U58" s="32">
        <f t="shared" si="16"/>
        <v>300</v>
      </c>
      <c r="V58" s="33">
        <f t="shared" si="17"/>
        <v>2.827</v>
      </c>
      <c r="W58" s="532">
        <v>0.01</v>
      </c>
      <c r="X58" s="34">
        <f t="shared" si="18"/>
        <v>4.53</v>
      </c>
      <c r="Y58" s="35">
        <f t="shared" si="8"/>
        <v>4.3090000000000002</v>
      </c>
      <c r="Z58" s="36">
        <f t="shared" si="19"/>
        <v>4.3090000000000002</v>
      </c>
      <c r="AA58" s="1"/>
      <c r="AB58" s="1"/>
      <c r="AC58" s="1"/>
      <c r="AD58" s="1"/>
    </row>
    <row r="59" spans="1:30" x14ac:dyDescent="0.25">
      <c r="A59" s="59">
        <v>45</v>
      </c>
      <c r="B59" s="799" t="s">
        <v>501</v>
      </c>
      <c r="C59" s="800"/>
      <c r="D59" s="800"/>
      <c r="E59" s="800"/>
      <c r="F59" s="801"/>
      <c r="G59" s="22">
        <v>2.86</v>
      </c>
      <c r="H59" s="534"/>
      <c r="I59" s="22">
        <v>4.42</v>
      </c>
      <c r="J59" s="51">
        <v>300</v>
      </c>
      <c r="K59" s="24">
        <v>0.11</v>
      </c>
      <c r="L59" s="25">
        <f t="shared" si="13"/>
        <v>302.86</v>
      </c>
      <c r="M59" s="26">
        <f t="shared" si="14"/>
        <v>300</v>
      </c>
      <c r="N59" s="27"/>
      <c r="O59" s="532">
        <v>0.01</v>
      </c>
      <c r="P59" s="28">
        <f t="shared" si="12"/>
        <v>2.9699999999999998</v>
      </c>
      <c r="Q59" s="29">
        <f t="shared" si="5"/>
        <v>2.827</v>
      </c>
      <c r="R59" s="27"/>
      <c r="S59" s="30">
        <f t="shared" si="15"/>
        <v>304.42</v>
      </c>
      <c r="T59" s="31"/>
      <c r="U59" s="32">
        <f t="shared" si="16"/>
        <v>300</v>
      </c>
      <c r="V59" s="33">
        <f t="shared" si="17"/>
        <v>2.827</v>
      </c>
      <c r="W59" s="532">
        <v>0.01</v>
      </c>
      <c r="X59" s="34">
        <f t="shared" si="18"/>
        <v>4.53</v>
      </c>
      <c r="Y59" s="35">
        <f t="shared" si="8"/>
        <v>4.3090000000000002</v>
      </c>
      <c r="Z59" s="36">
        <f t="shared" si="19"/>
        <v>4.3090000000000002</v>
      </c>
      <c r="AA59" s="1"/>
      <c r="AB59" s="1"/>
      <c r="AC59" s="1"/>
      <c r="AD59" s="1"/>
    </row>
    <row r="60" spans="1:30" x14ac:dyDescent="0.25">
      <c r="A60" s="59">
        <v>46</v>
      </c>
      <c r="B60" s="799" t="s">
        <v>502</v>
      </c>
      <c r="C60" s="800"/>
      <c r="D60" s="800"/>
      <c r="E60" s="800"/>
      <c r="F60" s="801"/>
      <c r="G60" s="22">
        <v>2.86</v>
      </c>
      <c r="H60" s="534"/>
      <c r="I60" s="22">
        <v>4.42</v>
      </c>
      <c r="J60" s="51">
        <v>300</v>
      </c>
      <c r="K60" s="24">
        <v>0.11</v>
      </c>
      <c r="L60" s="25">
        <f t="shared" si="13"/>
        <v>302.86</v>
      </c>
      <c r="M60" s="26">
        <f t="shared" si="14"/>
        <v>300</v>
      </c>
      <c r="N60" s="27"/>
      <c r="O60" s="532">
        <v>0.01</v>
      </c>
      <c r="P60" s="28">
        <f t="shared" si="12"/>
        <v>2.9699999999999998</v>
      </c>
      <c r="Q60" s="29">
        <f t="shared" si="5"/>
        <v>2.827</v>
      </c>
      <c r="R60" s="27"/>
      <c r="S60" s="30">
        <f t="shared" si="15"/>
        <v>304.42</v>
      </c>
      <c r="T60" s="31"/>
      <c r="U60" s="32">
        <f t="shared" si="16"/>
        <v>300</v>
      </c>
      <c r="V60" s="33">
        <f t="shared" si="17"/>
        <v>2.827</v>
      </c>
      <c r="W60" s="532">
        <v>0.01</v>
      </c>
      <c r="X60" s="34">
        <f t="shared" si="18"/>
        <v>4.53</v>
      </c>
      <c r="Y60" s="35">
        <f t="shared" si="8"/>
        <v>4.3090000000000002</v>
      </c>
      <c r="Z60" s="36">
        <f t="shared" si="19"/>
        <v>4.3090000000000002</v>
      </c>
      <c r="AA60" s="1"/>
      <c r="AB60" s="1"/>
      <c r="AC60" s="1"/>
      <c r="AD60" s="1"/>
    </row>
    <row r="61" spans="1:30" x14ac:dyDescent="0.25">
      <c r="A61" s="59">
        <v>47</v>
      </c>
      <c r="B61" s="799" t="s">
        <v>503</v>
      </c>
      <c r="C61" s="800"/>
      <c r="D61" s="800"/>
      <c r="E61" s="800"/>
      <c r="F61" s="801"/>
      <c r="G61" s="22">
        <v>7.15</v>
      </c>
      <c r="H61" s="534"/>
      <c r="I61" s="22">
        <v>11.05</v>
      </c>
      <c r="J61" s="51">
        <v>300</v>
      </c>
      <c r="K61" s="24">
        <v>0.44</v>
      </c>
      <c r="L61" s="25">
        <f t="shared" si="13"/>
        <v>307.14999999999998</v>
      </c>
      <c r="M61" s="26">
        <f t="shared" si="14"/>
        <v>300</v>
      </c>
      <c r="N61" s="27"/>
      <c r="O61" s="532">
        <v>0.01</v>
      </c>
      <c r="P61" s="28">
        <f t="shared" si="12"/>
        <v>7.5900000000000007</v>
      </c>
      <c r="Q61" s="29">
        <f t="shared" si="5"/>
        <v>7.2325000000000008</v>
      </c>
      <c r="R61" s="27"/>
      <c r="S61" s="30">
        <f t="shared" si="15"/>
        <v>311.05</v>
      </c>
      <c r="T61" s="31"/>
      <c r="U61" s="32">
        <f t="shared" si="16"/>
        <v>300</v>
      </c>
      <c r="V61" s="33">
        <f t="shared" si="17"/>
        <v>7.2325000000000008</v>
      </c>
      <c r="W61" s="532">
        <v>0.01</v>
      </c>
      <c r="X61" s="34">
        <f t="shared" si="18"/>
        <v>11.49</v>
      </c>
      <c r="Y61" s="35">
        <f t="shared" si="8"/>
        <v>10.9375</v>
      </c>
      <c r="Z61" s="36">
        <f t="shared" si="19"/>
        <v>10.9375</v>
      </c>
      <c r="AA61" s="1"/>
      <c r="AB61" s="1"/>
      <c r="AC61" s="1"/>
      <c r="AD61" s="1"/>
    </row>
    <row r="62" spans="1:30" x14ac:dyDescent="0.25">
      <c r="A62" s="59">
        <v>48</v>
      </c>
      <c r="B62" s="799" t="s">
        <v>504</v>
      </c>
      <c r="C62" s="800"/>
      <c r="D62" s="800"/>
      <c r="E62" s="800"/>
      <c r="F62" s="801"/>
      <c r="G62" s="22">
        <v>4.29</v>
      </c>
      <c r="H62" s="534"/>
      <c r="I62" s="22">
        <v>6.63</v>
      </c>
      <c r="J62" s="51">
        <v>300</v>
      </c>
      <c r="K62" s="24">
        <v>0.44</v>
      </c>
      <c r="L62" s="25">
        <f t="shared" si="13"/>
        <v>304.29000000000002</v>
      </c>
      <c r="M62" s="26">
        <f t="shared" si="14"/>
        <v>300</v>
      </c>
      <c r="N62" s="27"/>
      <c r="O62" s="532">
        <v>0.01</v>
      </c>
      <c r="P62" s="28">
        <f t="shared" si="12"/>
        <v>4.7300000000000004</v>
      </c>
      <c r="Q62" s="29">
        <f t="shared" si="5"/>
        <v>4.5155000000000003</v>
      </c>
      <c r="R62" s="27"/>
      <c r="S62" s="30">
        <f t="shared" si="15"/>
        <v>306.63</v>
      </c>
      <c r="T62" s="31"/>
      <c r="U62" s="32">
        <f t="shared" si="16"/>
        <v>300</v>
      </c>
      <c r="V62" s="33">
        <f t="shared" si="17"/>
        <v>4.5155000000000003</v>
      </c>
      <c r="W62" s="532">
        <v>0.01</v>
      </c>
      <c r="X62" s="34">
        <f t="shared" si="18"/>
        <v>7.07</v>
      </c>
      <c r="Y62" s="35">
        <f t="shared" si="8"/>
        <v>6.7385000000000002</v>
      </c>
      <c r="Z62" s="36">
        <f t="shared" si="19"/>
        <v>6.7385000000000002</v>
      </c>
      <c r="AA62" s="1"/>
      <c r="AB62" s="1"/>
      <c r="AC62" s="1"/>
      <c r="AD62" s="1"/>
    </row>
    <row r="63" spans="1:30" x14ac:dyDescent="0.25">
      <c r="A63" s="59">
        <v>49</v>
      </c>
      <c r="B63" s="799" t="s">
        <v>505</v>
      </c>
      <c r="C63" s="800"/>
      <c r="D63" s="800"/>
      <c r="E63" s="800"/>
      <c r="F63" s="801"/>
      <c r="G63" s="22">
        <v>2.86</v>
      </c>
      <c r="H63" s="534"/>
      <c r="I63" s="22">
        <v>4.42</v>
      </c>
      <c r="J63" s="51">
        <v>300</v>
      </c>
      <c r="K63" s="24">
        <v>0.44</v>
      </c>
      <c r="L63" s="25">
        <f t="shared" si="13"/>
        <v>302.86</v>
      </c>
      <c r="M63" s="26">
        <f t="shared" si="14"/>
        <v>300</v>
      </c>
      <c r="N63" s="27"/>
      <c r="O63" s="532">
        <v>0.01</v>
      </c>
      <c r="P63" s="28">
        <f t="shared" si="12"/>
        <v>3.3</v>
      </c>
      <c r="Q63" s="29">
        <f t="shared" si="5"/>
        <v>3.157</v>
      </c>
      <c r="R63" s="27"/>
      <c r="S63" s="30">
        <f t="shared" si="15"/>
        <v>304.42</v>
      </c>
      <c r="T63" s="31"/>
      <c r="U63" s="32">
        <f t="shared" si="16"/>
        <v>300</v>
      </c>
      <c r="V63" s="33">
        <f t="shared" si="17"/>
        <v>3.157</v>
      </c>
      <c r="W63" s="532">
        <v>0.01</v>
      </c>
      <c r="X63" s="34">
        <f t="shared" si="18"/>
        <v>4.8600000000000003</v>
      </c>
      <c r="Y63" s="35">
        <f t="shared" si="8"/>
        <v>4.6390000000000002</v>
      </c>
      <c r="Z63" s="36">
        <f t="shared" si="19"/>
        <v>4.6390000000000002</v>
      </c>
      <c r="AA63" s="1"/>
      <c r="AB63" s="1"/>
      <c r="AC63" s="1"/>
      <c r="AD63" s="1"/>
    </row>
    <row r="64" spans="1:30" x14ac:dyDescent="0.25">
      <c r="A64" s="59">
        <v>50</v>
      </c>
      <c r="B64" s="799" t="s">
        <v>506</v>
      </c>
      <c r="C64" s="800"/>
      <c r="D64" s="800"/>
      <c r="E64" s="800"/>
      <c r="F64" s="801"/>
      <c r="G64" s="22">
        <v>2.86</v>
      </c>
      <c r="H64" s="534"/>
      <c r="I64" s="22">
        <v>4.42</v>
      </c>
      <c r="J64" s="51">
        <v>300</v>
      </c>
      <c r="K64" s="24">
        <v>0.44</v>
      </c>
      <c r="L64" s="25">
        <f t="shared" si="13"/>
        <v>302.86</v>
      </c>
      <c r="M64" s="26">
        <f t="shared" si="14"/>
        <v>300</v>
      </c>
      <c r="N64" s="27"/>
      <c r="O64" s="532">
        <v>0.01</v>
      </c>
      <c r="P64" s="28">
        <f t="shared" si="12"/>
        <v>3.3</v>
      </c>
      <c r="Q64" s="29">
        <f t="shared" si="5"/>
        <v>3.157</v>
      </c>
      <c r="R64" s="27"/>
      <c r="S64" s="30">
        <f t="shared" si="15"/>
        <v>304.42</v>
      </c>
      <c r="T64" s="31"/>
      <c r="U64" s="32">
        <f t="shared" si="16"/>
        <v>300</v>
      </c>
      <c r="V64" s="33">
        <f t="shared" si="17"/>
        <v>3.157</v>
      </c>
      <c r="W64" s="532">
        <v>0.01</v>
      </c>
      <c r="X64" s="34">
        <f t="shared" si="18"/>
        <v>4.8600000000000003</v>
      </c>
      <c r="Y64" s="35">
        <f t="shared" si="8"/>
        <v>4.6390000000000002</v>
      </c>
      <c r="Z64" s="36">
        <f t="shared" si="19"/>
        <v>4.6390000000000002</v>
      </c>
      <c r="AA64" s="1"/>
      <c r="AB64" s="1"/>
      <c r="AC64" s="1"/>
      <c r="AD64" s="1"/>
    </row>
    <row r="65" spans="1:30" ht="23.25" customHeight="1" x14ac:dyDescent="0.25">
      <c r="A65" s="619">
        <v>51</v>
      </c>
      <c r="B65" s="799" t="s">
        <v>507</v>
      </c>
      <c r="C65" s="800"/>
      <c r="D65" s="800"/>
      <c r="E65" s="800"/>
      <c r="F65" s="801"/>
      <c r="G65" s="22">
        <v>5.72</v>
      </c>
      <c r="H65" s="534"/>
      <c r="I65" s="22">
        <v>8.84</v>
      </c>
      <c r="J65" s="51">
        <v>300</v>
      </c>
      <c r="K65" s="24">
        <v>0.44</v>
      </c>
      <c r="L65" s="25">
        <f t="shared" si="13"/>
        <v>305.72000000000003</v>
      </c>
      <c r="M65" s="26">
        <f t="shared" si="14"/>
        <v>300</v>
      </c>
      <c r="N65" s="27"/>
      <c r="O65" s="532">
        <v>0.01</v>
      </c>
      <c r="P65" s="28">
        <f t="shared" si="12"/>
        <v>6.16</v>
      </c>
      <c r="Q65" s="29">
        <f t="shared" si="5"/>
        <v>5.8740000000000006</v>
      </c>
      <c r="R65" s="27"/>
      <c r="S65" s="30">
        <f t="shared" si="15"/>
        <v>308.83999999999997</v>
      </c>
      <c r="T65" s="31"/>
      <c r="U65" s="32">
        <f t="shared" si="16"/>
        <v>300</v>
      </c>
      <c r="V65" s="33">
        <f t="shared" si="17"/>
        <v>5.8740000000000006</v>
      </c>
      <c r="W65" s="532">
        <v>0.01</v>
      </c>
      <c r="X65" s="34">
        <f t="shared" si="18"/>
        <v>9.2799999999999994</v>
      </c>
      <c r="Y65" s="35">
        <f t="shared" si="8"/>
        <v>8.8379999999999992</v>
      </c>
      <c r="Z65" s="36">
        <f>SUM(I65-I65*5%+K65)</f>
        <v>8.8379999999999992</v>
      </c>
      <c r="AA65" s="1"/>
      <c r="AB65" s="1"/>
      <c r="AC65" s="1"/>
      <c r="AD65" s="1"/>
    </row>
    <row r="66" spans="1:30" ht="38.25" customHeight="1" x14ac:dyDescent="0.25">
      <c r="A66" s="619">
        <v>52</v>
      </c>
      <c r="B66" s="799" t="s">
        <v>508</v>
      </c>
      <c r="C66" s="800"/>
      <c r="D66" s="800"/>
      <c r="E66" s="800"/>
      <c r="F66" s="801"/>
      <c r="G66" s="22">
        <v>5.72</v>
      </c>
      <c r="H66" s="534"/>
      <c r="I66" s="22">
        <v>8.84</v>
      </c>
      <c r="J66" s="51">
        <v>300</v>
      </c>
      <c r="K66" s="24">
        <v>0.44</v>
      </c>
      <c r="L66" s="25">
        <f t="shared" si="13"/>
        <v>305.72000000000003</v>
      </c>
      <c r="M66" s="26">
        <f t="shared" si="14"/>
        <v>300</v>
      </c>
      <c r="N66" s="27"/>
      <c r="O66" s="532">
        <v>0.01</v>
      </c>
      <c r="P66" s="28">
        <f t="shared" si="12"/>
        <v>6.16</v>
      </c>
      <c r="Q66" s="29">
        <f t="shared" si="5"/>
        <v>5.8740000000000006</v>
      </c>
      <c r="R66" s="27"/>
      <c r="S66" s="30">
        <f t="shared" si="15"/>
        <v>308.83999999999997</v>
      </c>
      <c r="T66" s="31"/>
      <c r="U66" s="32">
        <f t="shared" si="16"/>
        <v>300</v>
      </c>
      <c r="V66" s="33">
        <f t="shared" si="17"/>
        <v>5.8740000000000006</v>
      </c>
      <c r="W66" s="532">
        <v>0.01</v>
      </c>
      <c r="X66" s="34">
        <f t="shared" si="18"/>
        <v>9.2799999999999994</v>
      </c>
      <c r="Y66" s="35">
        <f t="shared" si="8"/>
        <v>8.8379999999999992</v>
      </c>
      <c r="Z66" s="36">
        <f t="shared" si="19"/>
        <v>8.8379999999999992</v>
      </c>
      <c r="AA66" s="1"/>
      <c r="AB66" s="1"/>
      <c r="AC66" s="1"/>
      <c r="AD66" s="1"/>
    </row>
    <row r="67" spans="1:30" x14ac:dyDescent="0.25">
      <c r="A67" s="59">
        <v>53</v>
      </c>
      <c r="B67" s="799" t="s">
        <v>509</v>
      </c>
      <c r="C67" s="800"/>
      <c r="D67" s="800"/>
      <c r="E67" s="800"/>
      <c r="F67" s="801"/>
      <c r="G67" s="22">
        <v>7.15</v>
      </c>
      <c r="H67" s="534"/>
      <c r="I67" s="22">
        <v>11.05</v>
      </c>
      <c r="J67" s="51">
        <v>300</v>
      </c>
      <c r="K67" s="24">
        <v>0.44</v>
      </c>
      <c r="L67" s="25">
        <f t="shared" si="13"/>
        <v>307.14999999999998</v>
      </c>
      <c r="M67" s="26">
        <f t="shared" si="14"/>
        <v>300</v>
      </c>
      <c r="N67" s="27"/>
      <c r="O67" s="532">
        <v>0.01</v>
      </c>
      <c r="P67" s="28">
        <f t="shared" si="12"/>
        <v>7.5900000000000007</v>
      </c>
      <c r="Q67" s="29">
        <f t="shared" si="5"/>
        <v>7.2325000000000008</v>
      </c>
      <c r="R67" s="27"/>
      <c r="S67" s="30">
        <f t="shared" si="15"/>
        <v>311.05</v>
      </c>
      <c r="T67" s="31"/>
      <c r="U67" s="32">
        <f t="shared" si="16"/>
        <v>300</v>
      </c>
      <c r="V67" s="33">
        <f t="shared" si="17"/>
        <v>7.2325000000000008</v>
      </c>
      <c r="W67" s="532">
        <v>0.01</v>
      </c>
      <c r="X67" s="34">
        <f t="shared" si="18"/>
        <v>11.49</v>
      </c>
      <c r="Y67" s="35">
        <f t="shared" si="8"/>
        <v>10.9375</v>
      </c>
      <c r="Z67" s="36">
        <f t="shared" si="19"/>
        <v>10.9375</v>
      </c>
      <c r="AA67" s="1"/>
      <c r="AB67" s="1"/>
      <c r="AC67" s="1"/>
      <c r="AD67" s="1"/>
    </row>
    <row r="68" spans="1:30" x14ac:dyDescent="0.25">
      <c r="A68" s="59">
        <v>54</v>
      </c>
      <c r="B68" s="799" t="s">
        <v>510</v>
      </c>
      <c r="C68" s="800"/>
      <c r="D68" s="800"/>
      <c r="E68" s="800"/>
      <c r="F68" s="801"/>
      <c r="G68" s="22">
        <v>4.29</v>
      </c>
      <c r="H68" s="534"/>
      <c r="I68" s="22">
        <v>6.63</v>
      </c>
      <c r="J68" s="51">
        <v>300</v>
      </c>
      <c r="K68" s="24">
        <v>0.44</v>
      </c>
      <c r="L68" s="25">
        <f t="shared" si="13"/>
        <v>304.29000000000002</v>
      </c>
      <c r="M68" s="26">
        <f t="shared" si="14"/>
        <v>300</v>
      </c>
      <c r="N68" s="27"/>
      <c r="O68" s="532">
        <v>0.01</v>
      </c>
      <c r="P68" s="28">
        <f t="shared" si="12"/>
        <v>4.7300000000000004</v>
      </c>
      <c r="Q68" s="29">
        <f t="shared" si="5"/>
        <v>4.5155000000000003</v>
      </c>
      <c r="R68" s="27"/>
      <c r="S68" s="30">
        <f t="shared" si="15"/>
        <v>306.63</v>
      </c>
      <c r="T68" s="31"/>
      <c r="U68" s="32">
        <f t="shared" si="16"/>
        <v>300</v>
      </c>
      <c r="V68" s="33">
        <f t="shared" si="17"/>
        <v>4.5155000000000003</v>
      </c>
      <c r="W68" s="532">
        <v>0.01</v>
      </c>
      <c r="X68" s="34">
        <f t="shared" si="18"/>
        <v>7.07</v>
      </c>
      <c r="Y68" s="35">
        <f t="shared" si="8"/>
        <v>6.7385000000000002</v>
      </c>
      <c r="Z68" s="36">
        <f t="shared" si="19"/>
        <v>6.7385000000000002</v>
      </c>
      <c r="AA68" s="1"/>
      <c r="AB68" s="1"/>
      <c r="AC68" s="1"/>
      <c r="AD68" s="1"/>
    </row>
    <row r="69" spans="1:30" ht="25.5" customHeight="1" x14ac:dyDescent="0.25">
      <c r="A69" s="59">
        <v>55</v>
      </c>
      <c r="B69" s="799" t="s">
        <v>511</v>
      </c>
      <c r="C69" s="800"/>
      <c r="D69" s="800"/>
      <c r="E69" s="800"/>
      <c r="F69" s="801"/>
      <c r="G69" s="22">
        <v>5.72</v>
      </c>
      <c r="H69" s="536"/>
      <c r="I69" s="22">
        <v>8.84</v>
      </c>
      <c r="J69" s="51">
        <v>300</v>
      </c>
      <c r="K69" s="24">
        <v>0.44</v>
      </c>
      <c r="L69" s="25">
        <f t="shared" si="13"/>
        <v>305.72000000000003</v>
      </c>
      <c r="M69" s="26">
        <f t="shared" si="14"/>
        <v>300</v>
      </c>
      <c r="N69" s="27"/>
      <c r="O69" s="532">
        <v>0.01</v>
      </c>
      <c r="P69" s="28">
        <f t="shared" si="12"/>
        <v>6.16</v>
      </c>
      <c r="Q69" s="29">
        <f t="shared" si="5"/>
        <v>5.8740000000000006</v>
      </c>
      <c r="R69" s="27"/>
      <c r="S69" s="30">
        <f t="shared" si="15"/>
        <v>308.83999999999997</v>
      </c>
      <c r="T69" s="31"/>
      <c r="U69" s="32">
        <f t="shared" si="16"/>
        <v>300</v>
      </c>
      <c r="V69" s="33">
        <f t="shared" si="17"/>
        <v>5.8740000000000006</v>
      </c>
      <c r="W69" s="532">
        <v>0.01</v>
      </c>
      <c r="X69" s="34">
        <f t="shared" si="18"/>
        <v>9.2799999999999994</v>
      </c>
      <c r="Y69" s="35">
        <f t="shared" si="8"/>
        <v>8.8379999999999992</v>
      </c>
      <c r="Z69" s="36">
        <f t="shared" si="19"/>
        <v>8.8379999999999992</v>
      </c>
      <c r="AA69" s="1"/>
      <c r="AB69" s="1"/>
      <c r="AC69" s="1"/>
      <c r="AD69" s="1"/>
    </row>
    <row r="70" spans="1:30" ht="26.25" customHeight="1" x14ac:dyDescent="0.25">
      <c r="A70" s="59">
        <v>56</v>
      </c>
      <c r="B70" s="799" t="s">
        <v>512</v>
      </c>
      <c r="C70" s="800"/>
      <c r="D70" s="800"/>
      <c r="E70" s="800"/>
      <c r="F70" s="801"/>
      <c r="G70" s="22">
        <v>2.86</v>
      </c>
      <c r="H70" s="534"/>
      <c r="I70" s="22">
        <v>4.42</v>
      </c>
      <c r="J70" s="51">
        <v>300</v>
      </c>
      <c r="K70" s="24">
        <v>0.44</v>
      </c>
      <c r="L70" s="25">
        <f t="shared" si="13"/>
        <v>302.86</v>
      </c>
      <c r="M70" s="26">
        <f t="shared" si="14"/>
        <v>300</v>
      </c>
      <c r="N70" s="27"/>
      <c r="O70" s="532">
        <v>0.01</v>
      </c>
      <c r="P70" s="28">
        <f t="shared" si="12"/>
        <v>3.3</v>
      </c>
      <c r="Q70" s="29">
        <f t="shared" si="5"/>
        <v>3.157</v>
      </c>
      <c r="R70" s="27"/>
      <c r="S70" s="30">
        <f t="shared" si="15"/>
        <v>304.42</v>
      </c>
      <c r="T70" s="31"/>
      <c r="U70" s="32">
        <f t="shared" si="16"/>
        <v>300</v>
      </c>
      <c r="V70" s="33">
        <f t="shared" si="17"/>
        <v>3.157</v>
      </c>
      <c r="W70" s="532">
        <v>0.01</v>
      </c>
      <c r="X70" s="34">
        <f t="shared" si="18"/>
        <v>4.8600000000000003</v>
      </c>
      <c r="Y70" s="35">
        <f t="shared" si="8"/>
        <v>4.6390000000000002</v>
      </c>
      <c r="Z70" s="36">
        <f>SUM(I70-I70*5%+K70)</f>
        <v>4.6390000000000002</v>
      </c>
      <c r="AA70" s="1"/>
      <c r="AB70" s="1"/>
      <c r="AC70" s="1"/>
      <c r="AD70" s="1"/>
    </row>
    <row r="71" spans="1:30" x14ac:dyDescent="0.25">
      <c r="A71" s="59">
        <v>57</v>
      </c>
      <c r="B71" s="799" t="s">
        <v>513</v>
      </c>
      <c r="C71" s="800"/>
      <c r="D71" s="800"/>
      <c r="E71" s="800"/>
      <c r="F71" s="801"/>
      <c r="G71" s="22">
        <v>2.86</v>
      </c>
      <c r="H71" s="534"/>
      <c r="I71" s="22">
        <v>4.42</v>
      </c>
      <c r="J71" s="51">
        <v>300</v>
      </c>
      <c r="K71" s="24">
        <v>0.11</v>
      </c>
      <c r="L71" s="25">
        <f t="shared" si="13"/>
        <v>302.86</v>
      </c>
      <c r="M71" s="26">
        <f t="shared" si="14"/>
        <v>300</v>
      </c>
      <c r="N71" s="27"/>
      <c r="O71" s="532">
        <v>0.01</v>
      </c>
      <c r="P71" s="28">
        <f t="shared" si="12"/>
        <v>2.9699999999999998</v>
      </c>
      <c r="Q71" s="29">
        <f t="shared" si="5"/>
        <v>2.827</v>
      </c>
      <c r="R71" s="27"/>
      <c r="S71" s="30">
        <f t="shared" si="15"/>
        <v>304.42</v>
      </c>
      <c r="T71" s="31"/>
      <c r="U71" s="32">
        <f t="shared" si="16"/>
        <v>300</v>
      </c>
      <c r="V71" s="33">
        <f t="shared" si="17"/>
        <v>2.827</v>
      </c>
      <c r="W71" s="532">
        <v>0.01</v>
      </c>
      <c r="X71" s="34">
        <f t="shared" si="18"/>
        <v>4.53</v>
      </c>
      <c r="Y71" s="35">
        <f t="shared" si="8"/>
        <v>4.3090000000000002</v>
      </c>
      <c r="Z71" s="36">
        <f t="shared" si="19"/>
        <v>4.3090000000000002</v>
      </c>
      <c r="AA71" s="1"/>
      <c r="AB71" s="1"/>
      <c r="AC71" s="1"/>
      <c r="AD71" s="1"/>
    </row>
    <row r="72" spans="1:30" x14ac:dyDescent="0.25">
      <c r="A72" s="59">
        <v>58</v>
      </c>
      <c r="B72" s="799" t="s">
        <v>514</v>
      </c>
      <c r="C72" s="800"/>
      <c r="D72" s="800"/>
      <c r="E72" s="800"/>
      <c r="F72" s="801"/>
      <c r="G72" s="22">
        <v>2.86</v>
      </c>
      <c r="H72" s="534"/>
      <c r="I72" s="22">
        <v>4.42</v>
      </c>
      <c r="J72" s="51">
        <v>300</v>
      </c>
      <c r="K72" s="24">
        <v>0.11</v>
      </c>
      <c r="L72" s="25">
        <f t="shared" si="13"/>
        <v>302.86</v>
      </c>
      <c r="M72" s="26">
        <f t="shared" si="14"/>
        <v>300</v>
      </c>
      <c r="N72" s="27"/>
      <c r="O72" s="532">
        <v>0.01</v>
      </c>
      <c r="P72" s="28">
        <f t="shared" si="12"/>
        <v>2.9699999999999998</v>
      </c>
      <c r="Q72" s="29">
        <f t="shared" si="5"/>
        <v>2.827</v>
      </c>
      <c r="R72" s="27"/>
      <c r="S72" s="30">
        <f t="shared" si="15"/>
        <v>304.42</v>
      </c>
      <c r="T72" s="31"/>
      <c r="U72" s="32">
        <f t="shared" si="16"/>
        <v>300</v>
      </c>
      <c r="V72" s="33">
        <f t="shared" si="17"/>
        <v>2.827</v>
      </c>
      <c r="W72" s="532">
        <v>0.01</v>
      </c>
      <c r="X72" s="34">
        <f t="shared" si="18"/>
        <v>4.53</v>
      </c>
      <c r="Y72" s="35">
        <f t="shared" si="8"/>
        <v>4.3090000000000002</v>
      </c>
      <c r="Z72" s="36">
        <f t="shared" si="19"/>
        <v>4.3090000000000002</v>
      </c>
      <c r="AA72" s="1"/>
      <c r="AB72" s="1"/>
      <c r="AC72" s="1"/>
      <c r="AD72" s="1"/>
    </row>
    <row r="73" spans="1:30" x14ac:dyDescent="0.25">
      <c r="A73" s="59">
        <v>59</v>
      </c>
      <c r="B73" s="799" t="s">
        <v>515</v>
      </c>
      <c r="C73" s="800"/>
      <c r="D73" s="800"/>
      <c r="E73" s="800"/>
      <c r="F73" s="801"/>
      <c r="G73" s="22">
        <v>2.86</v>
      </c>
      <c r="H73" s="534"/>
      <c r="I73" s="22">
        <v>4.42</v>
      </c>
      <c r="J73" s="51">
        <v>300</v>
      </c>
      <c r="K73" s="24">
        <v>0.11</v>
      </c>
      <c r="L73" s="25">
        <f t="shared" si="13"/>
        <v>302.86</v>
      </c>
      <c r="M73" s="26">
        <f t="shared" si="14"/>
        <v>300</v>
      </c>
      <c r="N73" s="27"/>
      <c r="O73" s="532">
        <v>0.01</v>
      </c>
      <c r="P73" s="28">
        <f t="shared" si="12"/>
        <v>2.9699999999999998</v>
      </c>
      <c r="Q73" s="29">
        <f t="shared" si="5"/>
        <v>2.827</v>
      </c>
      <c r="R73" s="27"/>
      <c r="S73" s="30">
        <f t="shared" si="15"/>
        <v>304.42</v>
      </c>
      <c r="T73" s="31"/>
      <c r="U73" s="32">
        <f t="shared" si="16"/>
        <v>300</v>
      </c>
      <c r="V73" s="33">
        <f t="shared" si="17"/>
        <v>2.827</v>
      </c>
      <c r="W73" s="532">
        <v>0.01</v>
      </c>
      <c r="X73" s="34">
        <f t="shared" si="18"/>
        <v>4.53</v>
      </c>
      <c r="Y73" s="35">
        <f t="shared" si="8"/>
        <v>4.3090000000000002</v>
      </c>
      <c r="Z73" s="36">
        <f t="shared" si="19"/>
        <v>4.3090000000000002</v>
      </c>
      <c r="AA73" s="1"/>
      <c r="AB73" s="1"/>
      <c r="AC73" s="1"/>
      <c r="AD73" s="1"/>
    </row>
    <row r="74" spans="1:30" ht="15.75" x14ac:dyDescent="0.25">
      <c r="A74" s="802"/>
      <c r="B74" s="802"/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3"/>
      <c r="Z74" s="19"/>
      <c r="AA74" s="1"/>
      <c r="AB74" s="1"/>
      <c r="AC74" s="1"/>
      <c r="AD74" s="1"/>
    </row>
    <row r="75" spans="1:30" x14ac:dyDescent="0.25">
      <c r="A75" s="790" t="s">
        <v>89</v>
      </c>
      <c r="B75" s="790"/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790"/>
      <c r="O75" s="790"/>
      <c r="P75" s="790"/>
      <c r="Q75" s="790"/>
      <c r="R75" s="790"/>
      <c r="S75" s="790"/>
      <c r="T75" s="790"/>
      <c r="U75" s="790"/>
      <c r="V75" s="790"/>
      <c r="W75" s="790"/>
      <c r="X75" s="790"/>
      <c r="Y75" s="791"/>
      <c r="Z75" s="60"/>
      <c r="AA75" s="1"/>
      <c r="AB75" s="1"/>
      <c r="AC75" s="1"/>
      <c r="AD75" s="1"/>
    </row>
    <row r="76" spans="1:30" x14ac:dyDescent="0.25">
      <c r="A76" s="524"/>
      <c r="B76" s="10"/>
      <c r="C76" s="10"/>
      <c r="D76" s="10"/>
      <c r="E76" s="10"/>
      <c r="F76" s="10"/>
      <c r="G76" s="4" t="s">
        <v>6</v>
      </c>
      <c r="H76" s="5"/>
      <c r="I76" s="6" t="s">
        <v>6</v>
      </c>
      <c r="J76" s="761" t="s">
        <v>7</v>
      </c>
      <c r="K76" s="762"/>
      <c r="L76" s="763" t="s">
        <v>8</v>
      </c>
      <c r="M76" s="764"/>
      <c r="N76" s="706"/>
      <c r="O76" s="706" t="s">
        <v>9</v>
      </c>
      <c r="P76" s="763" t="s">
        <v>10</v>
      </c>
      <c r="Q76" s="765"/>
      <c r="R76" s="765"/>
      <c r="S76" s="765"/>
      <c r="T76" s="765"/>
      <c r="U76" s="765"/>
      <c r="V76" s="764"/>
      <c r="W76" s="7"/>
      <c r="X76" s="766" t="s">
        <v>10</v>
      </c>
      <c r="Y76" s="767"/>
      <c r="Z76" s="767"/>
      <c r="AA76" s="1"/>
      <c r="AB76" s="1"/>
      <c r="AC76" s="1"/>
      <c r="AD76" s="1"/>
    </row>
    <row r="77" spans="1:30" x14ac:dyDescent="0.25">
      <c r="A77" s="524"/>
      <c r="B77" s="10"/>
      <c r="C77" s="10"/>
      <c r="D77" s="10"/>
      <c r="E77" s="10"/>
      <c r="F77" s="10"/>
      <c r="G77" s="11" t="s">
        <v>11</v>
      </c>
      <c r="H77" s="12"/>
      <c r="I77" s="11" t="s">
        <v>12</v>
      </c>
      <c r="J77" s="13" t="s">
        <v>13</v>
      </c>
      <c r="K77" s="14" t="s">
        <v>14</v>
      </c>
      <c r="L77" s="15" t="s">
        <v>15</v>
      </c>
      <c r="M77" s="16" t="s">
        <v>16</v>
      </c>
      <c r="N77" s="16"/>
      <c r="O77" s="16"/>
      <c r="P77" s="15" t="s">
        <v>11</v>
      </c>
      <c r="Q77" s="17" t="s">
        <v>17</v>
      </c>
      <c r="R77" s="17"/>
      <c r="S77" s="15" t="s">
        <v>15</v>
      </c>
      <c r="T77" s="17"/>
      <c r="U77" s="17" t="s">
        <v>16</v>
      </c>
      <c r="V77" s="17" t="s">
        <v>16</v>
      </c>
      <c r="W77" s="17"/>
      <c r="X77" s="15" t="s">
        <v>12</v>
      </c>
      <c r="Y77" s="15" t="s">
        <v>16</v>
      </c>
      <c r="Z77" s="17" t="s">
        <v>17</v>
      </c>
      <c r="AA77" s="1"/>
      <c r="AB77" s="1"/>
      <c r="AC77" s="1"/>
      <c r="AD77" s="1"/>
    </row>
    <row r="78" spans="1:30" x14ac:dyDescent="0.25">
      <c r="A78" s="44">
        <v>60</v>
      </c>
      <c r="B78" s="53" t="s">
        <v>90</v>
      </c>
      <c r="C78" s="54"/>
      <c r="D78" s="54"/>
      <c r="E78" s="54"/>
      <c r="F78" s="61"/>
      <c r="G78" s="62">
        <v>2.8</v>
      </c>
      <c r="H78" s="63"/>
      <c r="I78" s="22">
        <v>4.32</v>
      </c>
      <c r="J78" s="51">
        <v>200</v>
      </c>
      <c r="K78" s="24">
        <v>0.05</v>
      </c>
      <c r="L78" s="64">
        <f t="shared" ref="L78:L104" si="20">SUM(G78+J78)</f>
        <v>202.8</v>
      </c>
      <c r="M78" s="65">
        <f t="shared" ref="M78:M110" si="21">ROUND(G78-G78*5%+J78,-2)</f>
        <v>200</v>
      </c>
      <c r="N78" s="66"/>
      <c r="O78" s="537">
        <v>0</v>
      </c>
      <c r="P78" s="538">
        <f>SUM(G78+K78)</f>
        <v>2.8499999999999996</v>
      </c>
      <c r="Q78" s="29">
        <f>SUM(G78-G78*5%+K78)</f>
        <v>2.7099999999999995</v>
      </c>
      <c r="R78" s="66"/>
      <c r="S78" s="30">
        <f>SUM(I78+J78)</f>
        <v>204.32</v>
      </c>
      <c r="T78" s="31"/>
      <c r="U78" s="32">
        <f t="shared" ref="U78:U110" si="22">ROUND(I78-I78*5%+J78,-2)</f>
        <v>200</v>
      </c>
      <c r="V78" s="33">
        <f>SUM(G78-G78*5%+K78)</f>
        <v>2.7099999999999995</v>
      </c>
      <c r="W78" s="33"/>
      <c r="X78" s="34">
        <f>SUM(I78+K78)</f>
        <v>4.37</v>
      </c>
      <c r="Y78" s="35">
        <f>SUM(I78-I78*5%+K78)</f>
        <v>4.1539999999999999</v>
      </c>
      <c r="Z78" s="36">
        <f>SUM(I78-I78*5%+K78)</f>
        <v>4.1539999999999999</v>
      </c>
      <c r="AA78" s="1"/>
      <c r="AB78" s="1"/>
      <c r="AC78" s="1"/>
      <c r="AD78" s="1"/>
    </row>
    <row r="79" spans="1:30" x14ac:dyDescent="0.25">
      <c r="A79" s="44">
        <v>61</v>
      </c>
      <c r="B79" s="778" t="s">
        <v>91</v>
      </c>
      <c r="C79" s="779"/>
      <c r="D79" s="779"/>
      <c r="E79" s="779"/>
      <c r="F79" s="780"/>
      <c r="G79" s="62">
        <v>3.52</v>
      </c>
      <c r="H79" s="63"/>
      <c r="I79" s="22">
        <v>4.99</v>
      </c>
      <c r="J79" s="539"/>
      <c r="K79" s="24">
        <f t="shared" ref="K79" si="23">SUM(J79/10000)</f>
        <v>0</v>
      </c>
      <c r="L79" s="64">
        <f t="shared" si="20"/>
        <v>3.52</v>
      </c>
      <c r="M79" s="65">
        <f t="shared" si="21"/>
        <v>0</v>
      </c>
      <c r="N79" s="64"/>
      <c r="O79" s="64">
        <v>0</v>
      </c>
      <c r="P79" s="28">
        <f t="shared" ref="P79:P110" si="24">SUM(G79+K79)</f>
        <v>3.52</v>
      </c>
      <c r="Q79" s="29">
        <f t="shared" ref="Q79:Q104" si="25">SUM(G79-G79*5%+K79)</f>
        <v>3.3439999999999999</v>
      </c>
      <c r="R79" s="64"/>
      <c r="S79" s="67">
        <f t="shared" ref="S79:S104" si="26">SUM(I79+J79)</f>
        <v>4.99</v>
      </c>
      <c r="T79" s="31"/>
      <c r="U79" s="32">
        <f t="shared" si="22"/>
        <v>0</v>
      </c>
      <c r="V79" s="33">
        <f t="shared" ref="V79:V110" si="27">SUM(G79-G79*5%+K79)</f>
        <v>3.3439999999999999</v>
      </c>
      <c r="W79" s="33"/>
      <c r="X79" s="34">
        <f t="shared" ref="X79:X104" si="28">SUM(I79+K79)</f>
        <v>4.99</v>
      </c>
      <c r="Y79" s="35">
        <f t="shared" ref="Y79:Y104" si="29">SUM(I79-I79*5%+K79)</f>
        <v>4.7404999999999999</v>
      </c>
      <c r="Z79" s="36">
        <f t="shared" ref="Z79:Z104" si="30">SUM(I79-I79*5%+K79)</f>
        <v>4.7404999999999999</v>
      </c>
      <c r="AA79" s="1"/>
      <c r="AB79" s="1"/>
      <c r="AC79" s="1"/>
      <c r="AD79" s="1"/>
    </row>
    <row r="80" spans="1:30" x14ac:dyDescent="0.25">
      <c r="A80" s="44">
        <v>62</v>
      </c>
      <c r="B80" s="620" t="s">
        <v>92</v>
      </c>
      <c r="C80" s="621"/>
      <c r="D80" s="621"/>
      <c r="E80" s="621"/>
      <c r="F80" s="540"/>
      <c r="G80" s="62">
        <v>4.6399999999999997</v>
      </c>
      <c r="H80" s="63"/>
      <c r="I80" s="22">
        <v>6.04</v>
      </c>
      <c r="J80" s="539">
        <v>200</v>
      </c>
      <c r="K80" s="24">
        <v>0.05</v>
      </c>
      <c r="L80" s="64">
        <f t="shared" si="20"/>
        <v>204.64</v>
      </c>
      <c r="M80" s="65">
        <f t="shared" si="21"/>
        <v>200</v>
      </c>
      <c r="N80" s="64"/>
      <c r="O80" s="62">
        <v>0</v>
      </c>
      <c r="P80" s="538">
        <f t="shared" si="24"/>
        <v>4.6899999999999995</v>
      </c>
      <c r="Q80" s="29">
        <f t="shared" si="25"/>
        <v>4.4579999999999993</v>
      </c>
      <c r="R80" s="64"/>
      <c r="S80" s="67">
        <f t="shared" si="26"/>
        <v>206.04</v>
      </c>
      <c r="T80" s="31"/>
      <c r="U80" s="32">
        <f t="shared" si="22"/>
        <v>200</v>
      </c>
      <c r="V80" s="33">
        <f t="shared" si="27"/>
        <v>4.4579999999999993</v>
      </c>
      <c r="W80" s="33"/>
      <c r="X80" s="34">
        <f t="shared" si="28"/>
        <v>6.09</v>
      </c>
      <c r="Y80" s="35">
        <f t="shared" si="29"/>
        <v>5.7879999999999994</v>
      </c>
      <c r="Z80" s="36">
        <f t="shared" si="30"/>
        <v>5.7879999999999994</v>
      </c>
      <c r="AA80" s="1"/>
      <c r="AB80" s="1"/>
      <c r="AC80" s="1"/>
      <c r="AD80" s="1"/>
    </row>
    <row r="81" spans="1:31" x14ac:dyDescent="0.25">
      <c r="A81" s="59">
        <v>63</v>
      </c>
      <c r="B81" s="505" t="s">
        <v>93</v>
      </c>
      <c r="C81" s="68"/>
      <c r="D81" s="68"/>
      <c r="E81" s="68"/>
      <c r="F81" s="69"/>
      <c r="G81" s="541">
        <v>3.26</v>
      </c>
      <c r="H81" s="63"/>
      <c r="I81" s="22">
        <v>4.74</v>
      </c>
      <c r="J81" s="51">
        <v>200</v>
      </c>
      <c r="K81" s="24">
        <v>0.05</v>
      </c>
      <c r="L81" s="64">
        <f t="shared" si="20"/>
        <v>203.26</v>
      </c>
      <c r="M81" s="65">
        <f t="shared" si="21"/>
        <v>200</v>
      </c>
      <c r="N81" s="64"/>
      <c r="O81" s="62">
        <v>0</v>
      </c>
      <c r="P81" s="28">
        <f t="shared" si="24"/>
        <v>3.3099999999999996</v>
      </c>
      <c r="Q81" s="29">
        <f t="shared" si="25"/>
        <v>3.1469999999999998</v>
      </c>
      <c r="R81" s="64"/>
      <c r="S81" s="67">
        <f t="shared" si="26"/>
        <v>204.74</v>
      </c>
      <c r="T81" s="31"/>
      <c r="U81" s="32">
        <f t="shared" si="22"/>
        <v>200</v>
      </c>
      <c r="V81" s="33">
        <f t="shared" si="27"/>
        <v>3.1469999999999998</v>
      </c>
      <c r="W81" s="33"/>
      <c r="X81" s="34">
        <f>SUM(I81+K81)</f>
        <v>4.79</v>
      </c>
      <c r="Y81" s="35">
        <f t="shared" si="29"/>
        <v>4.5529999999999999</v>
      </c>
      <c r="Z81" s="36">
        <f t="shared" si="30"/>
        <v>4.5529999999999999</v>
      </c>
      <c r="AA81" s="1"/>
      <c r="AB81" s="1"/>
      <c r="AC81" s="1"/>
      <c r="AD81" s="1"/>
    </row>
    <row r="82" spans="1:31" x14ac:dyDescent="0.25">
      <c r="A82" s="44">
        <v>64</v>
      </c>
      <c r="B82" s="53" t="s">
        <v>94</v>
      </c>
      <c r="C82" s="54"/>
      <c r="D82" s="54"/>
      <c r="E82" s="54"/>
      <c r="F82" s="61"/>
      <c r="G82" s="64">
        <v>3.26</v>
      </c>
      <c r="H82" s="63"/>
      <c r="I82" s="22">
        <v>4.74</v>
      </c>
      <c r="J82" s="51">
        <v>200</v>
      </c>
      <c r="K82" s="24">
        <v>0.05</v>
      </c>
      <c r="L82" s="64">
        <f t="shared" si="20"/>
        <v>203.26</v>
      </c>
      <c r="M82" s="65">
        <f t="shared" si="21"/>
        <v>200</v>
      </c>
      <c r="N82" s="64"/>
      <c r="O82" s="62">
        <v>0</v>
      </c>
      <c r="P82" s="28">
        <f t="shared" si="24"/>
        <v>3.3099999999999996</v>
      </c>
      <c r="Q82" s="29">
        <f t="shared" si="25"/>
        <v>3.1469999999999998</v>
      </c>
      <c r="R82" s="64"/>
      <c r="S82" s="67">
        <f t="shared" si="26"/>
        <v>204.74</v>
      </c>
      <c r="T82" s="31"/>
      <c r="U82" s="32">
        <f t="shared" si="22"/>
        <v>200</v>
      </c>
      <c r="V82" s="33">
        <f t="shared" si="27"/>
        <v>3.1469999999999998</v>
      </c>
      <c r="W82" s="33"/>
      <c r="X82" s="34">
        <f t="shared" si="28"/>
        <v>4.79</v>
      </c>
      <c r="Y82" s="35">
        <f t="shared" si="29"/>
        <v>4.5529999999999999</v>
      </c>
      <c r="Z82" s="36">
        <f t="shared" si="30"/>
        <v>4.5529999999999999</v>
      </c>
      <c r="AA82" s="1"/>
      <c r="AB82" s="1"/>
      <c r="AC82" s="1"/>
      <c r="AD82" s="1"/>
    </row>
    <row r="83" spans="1:31" x14ac:dyDescent="0.25">
      <c r="A83" s="44">
        <v>65</v>
      </c>
      <c r="B83" s="53" t="s">
        <v>95</v>
      </c>
      <c r="C83" s="54"/>
      <c r="D83" s="54"/>
      <c r="E83" s="54"/>
      <c r="F83" s="61"/>
      <c r="G83" s="62">
        <v>6.52</v>
      </c>
      <c r="H83" s="63"/>
      <c r="I83" s="22">
        <v>9.48</v>
      </c>
      <c r="J83" s="51">
        <v>200</v>
      </c>
      <c r="K83" s="22">
        <v>0.1</v>
      </c>
      <c r="L83" s="64">
        <f t="shared" si="20"/>
        <v>206.52</v>
      </c>
      <c r="M83" s="65">
        <f t="shared" si="21"/>
        <v>200</v>
      </c>
      <c r="N83" s="64"/>
      <c r="O83" s="62">
        <v>0</v>
      </c>
      <c r="P83" s="28">
        <f t="shared" si="24"/>
        <v>6.6199999999999992</v>
      </c>
      <c r="Q83" s="29">
        <f t="shared" si="25"/>
        <v>6.2939999999999996</v>
      </c>
      <c r="R83" s="64"/>
      <c r="S83" s="67">
        <f t="shared" si="26"/>
        <v>209.48</v>
      </c>
      <c r="T83" s="31"/>
      <c r="U83" s="32">
        <f t="shared" si="22"/>
        <v>200</v>
      </c>
      <c r="V83" s="33">
        <f t="shared" si="27"/>
        <v>6.2939999999999996</v>
      </c>
      <c r="W83" s="33"/>
      <c r="X83" s="34">
        <f t="shared" si="28"/>
        <v>9.58</v>
      </c>
      <c r="Y83" s="35"/>
      <c r="Z83" s="36">
        <f t="shared" si="30"/>
        <v>9.1059999999999999</v>
      </c>
      <c r="AA83" s="1"/>
      <c r="AB83" s="1"/>
      <c r="AC83" s="1"/>
      <c r="AD83" s="1"/>
    </row>
    <row r="84" spans="1:31" x14ac:dyDescent="0.25">
      <c r="A84" s="44">
        <v>66</v>
      </c>
      <c r="B84" s="53" t="s">
        <v>96</v>
      </c>
      <c r="C84" s="54"/>
      <c r="D84" s="54"/>
      <c r="E84" s="54"/>
      <c r="F84" s="61"/>
      <c r="G84" s="64">
        <v>3.26</v>
      </c>
      <c r="H84" s="63"/>
      <c r="I84" s="22">
        <v>4.74</v>
      </c>
      <c r="J84" s="542">
        <v>200</v>
      </c>
      <c r="K84" s="24">
        <v>0.05</v>
      </c>
      <c r="L84" s="64">
        <f t="shared" si="20"/>
        <v>203.26</v>
      </c>
      <c r="M84" s="65">
        <f t="shared" si="21"/>
        <v>200</v>
      </c>
      <c r="N84" s="64"/>
      <c r="O84" s="62">
        <v>0</v>
      </c>
      <c r="P84" s="28">
        <f t="shared" si="24"/>
        <v>3.3099999999999996</v>
      </c>
      <c r="Q84" s="29">
        <f t="shared" si="25"/>
        <v>3.1469999999999998</v>
      </c>
      <c r="R84" s="64"/>
      <c r="S84" s="67">
        <f t="shared" si="26"/>
        <v>204.74</v>
      </c>
      <c r="T84" s="31"/>
      <c r="U84" s="32">
        <f t="shared" si="22"/>
        <v>200</v>
      </c>
      <c r="V84" s="33">
        <f t="shared" si="27"/>
        <v>3.1469999999999998</v>
      </c>
      <c r="W84" s="33"/>
      <c r="X84" s="34">
        <f t="shared" si="28"/>
        <v>4.79</v>
      </c>
      <c r="Y84" s="35">
        <f t="shared" si="29"/>
        <v>4.5529999999999999</v>
      </c>
      <c r="Z84" s="36">
        <f t="shared" si="30"/>
        <v>4.5529999999999999</v>
      </c>
      <c r="AA84" s="1"/>
      <c r="AB84" s="1"/>
      <c r="AC84" s="1"/>
      <c r="AD84" s="1"/>
    </row>
    <row r="85" spans="1:31" x14ac:dyDescent="0.25">
      <c r="A85" s="718">
        <v>67</v>
      </c>
      <c r="B85" s="505" t="s">
        <v>97</v>
      </c>
      <c r="C85" s="68"/>
      <c r="D85" s="68"/>
      <c r="E85" s="68"/>
      <c r="F85" s="69"/>
      <c r="G85" s="62">
        <v>4.2</v>
      </c>
      <c r="H85" s="63"/>
      <c r="I85" s="22">
        <v>5.63</v>
      </c>
      <c r="J85" s="51">
        <v>200</v>
      </c>
      <c r="K85" s="24">
        <v>0.05</v>
      </c>
      <c r="L85" s="64">
        <f t="shared" si="20"/>
        <v>204.2</v>
      </c>
      <c r="M85" s="65">
        <f t="shared" si="21"/>
        <v>200</v>
      </c>
      <c r="N85" s="64"/>
      <c r="O85" s="62">
        <v>0</v>
      </c>
      <c r="P85" s="28">
        <f t="shared" si="24"/>
        <v>4.25</v>
      </c>
      <c r="Q85" s="29">
        <f t="shared" si="25"/>
        <v>4.04</v>
      </c>
      <c r="R85" s="64"/>
      <c r="S85" s="67">
        <f t="shared" si="26"/>
        <v>205.63</v>
      </c>
      <c r="T85" s="31"/>
      <c r="U85" s="32">
        <f t="shared" si="22"/>
        <v>200</v>
      </c>
      <c r="V85" s="33">
        <f t="shared" si="27"/>
        <v>4.04</v>
      </c>
      <c r="W85" s="33"/>
      <c r="X85" s="34">
        <f t="shared" si="28"/>
        <v>5.68</v>
      </c>
      <c r="Y85" s="35">
        <f t="shared" si="29"/>
        <v>5.3984999999999994</v>
      </c>
      <c r="Z85" s="36">
        <f t="shared" si="30"/>
        <v>5.3984999999999994</v>
      </c>
      <c r="AA85" s="1"/>
      <c r="AB85" s="1"/>
      <c r="AC85" s="1"/>
      <c r="AD85" s="1"/>
    </row>
    <row r="86" spans="1:31" x14ac:dyDescent="0.25">
      <c r="A86" s="44">
        <v>68</v>
      </c>
      <c r="B86" s="50" t="s">
        <v>98</v>
      </c>
      <c r="C86" s="50"/>
      <c r="D86" s="50"/>
      <c r="E86" s="50"/>
      <c r="F86" s="70"/>
      <c r="G86" s="62">
        <v>1.67</v>
      </c>
      <c r="H86" s="63"/>
      <c r="I86" s="22">
        <v>3.26</v>
      </c>
      <c r="J86" s="542">
        <v>200</v>
      </c>
      <c r="K86" s="24">
        <v>0.05</v>
      </c>
      <c r="L86" s="64">
        <f t="shared" si="20"/>
        <v>201.67</v>
      </c>
      <c r="M86" s="65">
        <f t="shared" si="21"/>
        <v>200</v>
      </c>
      <c r="N86" s="64"/>
      <c r="O86" s="62">
        <v>0</v>
      </c>
      <c r="P86" s="28">
        <f t="shared" si="24"/>
        <v>1.72</v>
      </c>
      <c r="Q86" s="29">
        <f t="shared" si="25"/>
        <v>1.6365000000000001</v>
      </c>
      <c r="R86" s="64"/>
      <c r="S86" s="67">
        <f t="shared" si="26"/>
        <v>203.26</v>
      </c>
      <c r="T86" s="31"/>
      <c r="U86" s="32">
        <f t="shared" si="22"/>
        <v>200</v>
      </c>
      <c r="V86" s="33">
        <f t="shared" si="27"/>
        <v>1.6365000000000001</v>
      </c>
      <c r="W86" s="33"/>
      <c r="X86" s="34">
        <f t="shared" si="28"/>
        <v>3.3099999999999996</v>
      </c>
      <c r="Y86" s="35">
        <f t="shared" si="29"/>
        <v>3.1469999999999998</v>
      </c>
      <c r="Z86" s="36">
        <f t="shared" si="30"/>
        <v>3.1469999999999998</v>
      </c>
      <c r="AA86" s="1"/>
      <c r="AB86" s="1"/>
      <c r="AC86" s="1"/>
      <c r="AD86" s="1"/>
    </row>
    <row r="87" spans="1:31" x14ac:dyDescent="0.25">
      <c r="A87" s="44">
        <v>69</v>
      </c>
      <c r="B87" s="53" t="s">
        <v>99</v>
      </c>
      <c r="C87" s="54"/>
      <c r="D87" s="54"/>
      <c r="E87" s="54"/>
      <c r="F87" s="61"/>
      <c r="G87" s="62">
        <v>2.8</v>
      </c>
      <c r="H87" s="63"/>
      <c r="I87" s="22">
        <v>4.32</v>
      </c>
      <c r="J87" s="51">
        <v>200</v>
      </c>
      <c r="K87" s="24">
        <v>0.05</v>
      </c>
      <c r="L87" s="64">
        <f t="shared" si="20"/>
        <v>202.8</v>
      </c>
      <c r="M87" s="65">
        <f t="shared" si="21"/>
        <v>200</v>
      </c>
      <c r="N87" s="64"/>
      <c r="O87" s="62">
        <v>0</v>
      </c>
      <c r="P87" s="538">
        <f t="shared" si="24"/>
        <v>2.8499999999999996</v>
      </c>
      <c r="Q87" s="29">
        <f t="shared" si="25"/>
        <v>2.7099999999999995</v>
      </c>
      <c r="R87" s="64"/>
      <c r="S87" s="67">
        <f t="shared" si="26"/>
        <v>204.32</v>
      </c>
      <c r="T87" s="31"/>
      <c r="U87" s="32">
        <f t="shared" si="22"/>
        <v>200</v>
      </c>
      <c r="V87" s="33">
        <f t="shared" si="27"/>
        <v>2.7099999999999995</v>
      </c>
      <c r="W87" s="33"/>
      <c r="X87" s="34">
        <f t="shared" si="28"/>
        <v>4.37</v>
      </c>
      <c r="Y87" s="35">
        <f t="shared" si="29"/>
        <v>4.1539999999999999</v>
      </c>
      <c r="Z87" s="36">
        <f t="shared" si="30"/>
        <v>4.1539999999999999</v>
      </c>
      <c r="AA87" s="1"/>
      <c r="AB87" s="1"/>
      <c r="AC87" s="1"/>
      <c r="AD87" s="1"/>
    </row>
    <row r="88" spans="1:31" x14ac:dyDescent="0.25">
      <c r="A88" s="44">
        <v>70</v>
      </c>
      <c r="B88" s="53" t="s">
        <v>387</v>
      </c>
      <c r="C88" s="54"/>
      <c r="D88" s="54"/>
      <c r="E88" s="54"/>
      <c r="F88" s="61"/>
      <c r="G88" s="62">
        <v>6.56</v>
      </c>
      <c r="H88" s="63"/>
      <c r="I88" s="22">
        <v>7.85</v>
      </c>
      <c r="J88" s="71">
        <v>3000</v>
      </c>
      <c r="K88" s="24">
        <v>0.43</v>
      </c>
      <c r="L88" s="64">
        <f t="shared" si="20"/>
        <v>3006.56</v>
      </c>
      <c r="M88" s="65">
        <f t="shared" si="21"/>
        <v>3000</v>
      </c>
      <c r="N88" s="64"/>
      <c r="O88" s="64">
        <v>0.06</v>
      </c>
      <c r="P88" s="538">
        <f t="shared" si="24"/>
        <v>6.9899999999999993</v>
      </c>
      <c r="Q88" s="29">
        <f t="shared" si="25"/>
        <v>6.661999999999999</v>
      </c>
      <c r="R88" s="64"/>
      <c r="S88" s="67">
        <f t="shared" si="26"/>
        <v>3007.85</v>
      </c>
      <c r="T88" s="31"/>
      <c r="U88" s="32">
        <f t="shared" si="22"/>
        <v>3000</v>
      </c>
      <c r="V88" s="33">
        <f t="shared" si="27"/>
        <v>6.661999999999999</v>
      </c>
      <c r="W88" s="33"/>
      <c r="X88" s="34">
        <f t="shared" si="28"/>
        <v>8.2799999999999994</v>
      </c>
      <c r="Y88" s="35">
        <f t="shared" si="29"/>
        <v>7.8874999999999993</v>
      </c>
      <c r="Z88" s="36">
        <f t="shared" si="30"/>
        <v>7.8874999999999993</v>
      </c>
      <c r="AA88" s="1"/>
      <c r="AB88" s="1"/>
      <c r="AC88" s="1"/>
      <c r="AD88" s="1"/>
      <c r="AE88" s="1"/>
    </row>
    <row r="89" spans="1:31" x14ac:dyDescent="0.25">
      <c r="A89" s="44">
        <v>71</v>
      </c>
      <c r="B89" s="53" t="s">
        <v>388</v>
      </c>
      <c r="C89" s="54"/>
      <c r="D89" s="54"/>
      <c r="E89" s="54"/>
      <c r="F89" s="61"/>
      <c r="G89" s="62">
        <v>6.56</v>
      </c>
      <c r="H89" s="63"/>
      <c r="I89" s="22">
        <v>7.85</v>
      </c>
      <c r="J89" s="71">
        <v>3000</v>
      </c>
      <c r="K89" s="24">
        <v>0.05</v>
      </c>
      <c r="L89" s="64">
        <f>SUM(G89+J89)</f>
        <v>3006.56</v>
      </c>
      <c r="M89" s="65">
        <f>ROUND(G89-G89*5%+J89,-2)</f>
        <v>3000</v>
      </c>
      <c r="N89" s="64"/>
      <c r="O89" s="62">
        <v>0</v>
      </c>
      <c r="P89" s="538">
        <f t="shared" si="24"/>
        <v>6.6099999999999994</v>
      </c>
      <c r="Q89" s="29">
        <f t="shared" si="25"/>
        <v>6.2819999999999991</v>
      </c>
      <c r="R89" s="64"/>
      <c r="S89" s="67">
        <f>SUM(I89+J89)</f>
        <v>3007.85</v>
      </c>
      <c r="T89" s="31"/>
      <c r="U89" s="32">
        <f>ROUND(I89-I89*5%+J89,-2)</f>
        <v>3000</v>
      </c>
      <c r="V89" s="33">
        <f t="shared" si="27"/>
        <v>6.2819999999999991</v>
      </c>
      <c r="W89" s="33"/>
      <c r="X89" s="34">
        <f t="shared" si="28"/>
        <v>7.8999999999999995</v>
      </c>
      <c r="Y89" s="35">
        <f t="shared" si="29"/>
        <v>7.5074999999999994</v>
      </c>
      <c r="Z89" s="36">
        <f t="shared" si="30"/>
        <v>7.5074999999999994</v>
      </c>
      <c r="AA89" s="1"/>
      <c r="AB89" s="1"/>
      <c r="AC89" s="1"/>
      <c r="AD89" s="1"/>
      <c r="AE89" s="1"/>
    </row>
    <row r="90" spans="1:31" x14ac:dyDescent="0.25">
      <c r="A90" s="44"/>
      <c r="B90" s="53" t="s">
        <v>389</v>
      </c>
      <c r="C90" s="54"/>
      <c r="D90" s="54"/>
      <c r="E90" s="54"/>
      <c r="F90" s="61"/>
      <c r="G90" s="62">
        <v>6.56</v>
      </c>
      <c r="H90" s="63"/>
      <c r="I90" s="22">
        <v>7.85</v>
      </c>
      <c r="J90" s="71">
        <v>3000</v>
      </c>
      <c r="K90" s="24">
        <v>0.41</v>
      </c>
      <c r="L90" s="64">
        <f t="shared" ref="L90:L97" si="31">SUM(G90+J90)</f>
        <v>3006.56</v>
      </c>
      <c r="M90" s="65">
        <f t="shared" ref="M90:M97" si="32">ROUND(G90-G90*5%+J90,-2)</f>
        <v>3000</v>
      </c>
      <c r="N90" s="64"/>
      <c r="O90" s="64">
        <v>0.06</v>
      </c>
      <c r="P90" s="538">
        <f t="shared" si="24"/>
        <v>6.97</v>
      </c>
      <c r="Q90" s="29">
        <f t="shared" si="25"/>
        <v>6.6419999999999995</v>
      </c>
      <c r="R90" s="64"/>
      <c r="S90" s="67">
        <f t="shared" ref="S90:S97" si="33">SUM(I90+J90)</f>
        <v>3007.85</v>
      </c>
      <c r="T90" s="31"/>
      <c r="U90" s="32">
        <f t="shared" ref="U90:U97" si="34">ROUND(I90-I90*5%+J90,-2)</f>
        <v>3000</v>
      </c>
      <c r="V90" s="33">
        <f t="shared" si="27"/>
        <v>6.6419999999999995</v>
      </c>
      <c r="W90" s="33"/>
      <c r="X90" s="34">
        <f t="shared" si="28"/>
        <v>8.26</v>
      </c>
      <c r="Y90" s="35"/>
      <c r="Z90" s="36"/>
      <c r="AA90" s="1"/>
      <c r="AB90" s="1"/>
      <c r="AC90" s="1"/>
      <c r="AD90" s="1"/>
      <c r="AE90" s="1"/>
    </row>
    <row r="91" spans="1:31" x14ac:dyDescent="0.25">
      <c r="A91" s="44"/>
      <c r="B91" s="53" t="s">
        <v>390</v>
      </c>
      <c r="C91" s="54"/>
      <c r="D91" s="54"/>
      <c r="E91" s="54"/>
      <c r="F91" s="61"/>
      <c r="G91" s="62">
        <v>6.56</v>
      </c>
      <c r="H91" s="63"/>
      <c r="I91" s="22">
        <v>7.85</v>
      </c>
      <c r="J91" s="71">
        <v>3000</v>
      </c>
      <c r="K91" s="24">
        <v>0.41</v>
      </c>
      <c r="L91" s="64">
        <f t="shared" si="31"/>
        <v>3006.56</v>
      </c>
      <c r="M91" s="65">
        <f t="shared" si="32"/>
        <v>3000</v>
      </c>
      <c r="N91" s="64"/>
      <c r="O91" s="64">
        <v>0.06</v>
      </c>
      <c r="P91" s="538">
        <f t="shared" si="24"/>
        <v>6.97</v>
      </c>
      <c r="Q91" s="29">
        <f t="shared" si="25"/>
        <v>6.6419999999999995</v>
      </c>
      <c r="R91" s="64"/>
      <c r="S91" s="67">
        <f t="shared" si="33"/>
        <v>3007.85</v>
      </c>
      <c r="T91" s="31"/>
      <c r="U91" s="32">
        <f t="shared" si="34"/>
        <v>3000</v>
      </c>
      <c r="V91" s="33">
        <f t="shared" si="27"/>
        <v>6.6419999999999995</v>
      </c>
      <c r="W91" s="33"/>
      <c r="X91" s="34">
        <f t="shared" si="28"/>
        <v>8.26</v>
      </c>
      <c r="Y91" s="35"/>
      <c r="Z91" s="36"/>
      <c r="AA91" s="1"/>
      <c r="AB91" s="1"/>
      <c r="AC91" s="1"/>
      <c r="AD91" s="1"/>
      <c r="AE91" s="1"/>
    </row>
    <row r="92" spans="1:31" x14ac:dyDescent="0.25">
      <c r="A92" s="44"/>
      <c r="B92" s="53" t="s">
        <v>391</v>
      </c>
      <c r="C92" s="54"/>
      <c r="D92" s="54"/>
      <c r="E92" s="54"/>
      <c r="F92" s="61"/>
      <c r="G92" s="62">
        <v>6.56</v>
      </c>
      <c r="H92" s="63"/>
      <c r="I92" s="22">
        <v>7.85</v>
      </c>
      <c r="J92" s="71">
        <v>3000</v>
      </c>
      <c r="K92" s="24">
        <v>0.41</v>
      </c>
      <c r="L92" s="64">
        <f t="shared" si="31"/>
        <v>3006.56</v>
      </c>
      <c r="M92" s="65">
        <f t="shared" si="32"/>
        <v>3000</v>
      </c>
      <c r="N92" s="64"/>
      <c r="O92" s="64">
        <v>0.06</v>
      </c>
      <c r="P92" s="538">
        <f t="shared" si="24"/>
        <v>6.97</v>
      </c>
      <c r="Q92" s="29">
        <f t="shared" si="25"/>
        <v>6.6419999999999995</v>
      </c>
      <c r="R92" s="64"/>
      <c r="S92" s="67">
        <f t="shared" si="33"/>
        <v>3007.85</v>
      </c>
      <c r="T92" s="31"/>
      <c r="U92" s="32">
        <f t="shared" si="34"/>
        <v>3000</v>
      </c>
      <c r="V92" s="33">
        <f t="shared" si="27"/>
        <v>6.6419999999999995</v>
      </c>
      <c r="W92" s="33"/>
      <c r="X92" s="34">
        <f t="shared" si="28"/>
        <v>8.26</v>
      </c>
      <c r="Y92" s="35"/>
      <c r="Z92" s="36"/>
      <c r="AA92" s="1"/>
      <c r="AB92" s="1"/>
      <c r="AC92" s="1"/>
      <c r="AD92" s="1"/>
      <c r="AE92" s="1"/>
    </row>
    <row r="93" spans="1:31" x14ac:dyDescent="0.25">
      <c r="A93" s="44"/>
      <c r="B93" s="53" t="s">
        <v>392</v>
      </c>
      <c r="C93" s="54"/>
      <c r="D93" s="54"/>
      <c r="E93" s="54"/>
      <c r="F93" s="61"/>
      <c r="G93" s="62">
        <v>6.56</v>
      </c>
      <c r="H93" s="63"/>
      <c r="I93" s="22">
        <v>7.85</v>
      </c>
      <c r="J93" s="71">
        <v>3000</v>
      </c>
      <c r="K93" s="24">
        <v>0.08</v>
      </c>
      <c r="L93" s="64">
        <f t="shared" si="31"/>
        <v>3006.56</v>
      </c>
      <c r="M93" s="65">
        <f t="shared" si="32"/>
        <v>3000</v>
      </c>
      <c r="N93" s="64"/>
      <c r="O93" s="64">
        <v>0.06</v>
      </c>
      <c r="P93" s="28">
        <f t="shared" si="24"/>
        <v>6.64</v>
      </c>
      <c r="Q93" s="29">
        <f t="shared" si="25"/>
        <v>6.3119999999999994</v>
      </c>
      <c r="R93" s="64"/>
      <c r="S93" s="67">
        <f t="shared" si="33"/>
        <v>3007.85</v>
      </c>
      <c r="T93" s="31"/>
      <c r="U93" s="32">
        <f t="shared" si="34"/>
        <v>3000</v>
      </c>
      <c r="V93" s="33">
        <f t="shared" si="27"/>
        <v>6.3119999999999994</v>
      </c>
      <c r="W93" s="33"/>
      <c r="X93" s="34">
        <f t="shared" si="28"/>
        <v>7.93</v>
      </c>
      <c r="Y93" s="35"/>
      <c r="Z93" s="36"/>
      <c r="AA93" s="1"/>
      <c r="AB93" s="1"/>
      <c r="AC93" s="1"/>
      <c r="AD93" s="1"/>
      <c r="AE93" s="1"/>
    </row>
    <row r="94" spans="1:31" x14ac:dyDescent="0.25">
      <c r="A94" s="44"/>
      <c r="B94" s="53" t="s">
        <v>395</v>
      </c>
      <c r="C94" s="54"/>
      <c r="D94" s="54"/>
      <c r="E94" s="54"/>
      <c r="F94" s="61"/>
      <c r="G94" s="62">
        <v>6.56</v>
      </c>
      <c r="H94" s="63"/>
      <c r="I94" s="22">
        <v>7.85</v>
      </c>
      <c r="J94" s="71">
        <v>3000</v>
      </c>
      <c r="K94" s="24">
        <v>0.41</v>
      </c>
      <c r="L94" s="64">
        <f t="shared" si="31"/>
        <v>3006.56</v>
      </c>
      <c r="M94" s="65">
        <f t="shared" si="32"/>
        <v>3000</v>
      </c>
      <c r="N94" s="64"/>
      <c r="O94" s="64">
        <v>0.06</v>
      </c>
      <c r="P94" s="538">
        <f t="shared" si="24"/>
        <v>6.97</v>
      </c>
      <c r="Q94" s="29">
        <f t="shared" si="25"/>
        <v>6.6419999999999995</v>
      </c>
      <c r="R94" s="64"/>
      <c r="S94" s="67">
        <f t="shared" si="33"/>
        <v>3007.85</v>
      </c>
      <c r="T94" s="31"/>
      <c r="U94" s="32">
        <f t="shared" si="34"/>
        <v>3000</v>
      </c>
      <c r="V94" s="33">
        <f t="shared" si="27"/>
        <v>6.6419999999999995</v>
      </c>
      <c r="W94" s="33"/>
      <c r="X94" s="34">
        <f t="shared" si="28"/>
        <v>8.26</v>
      </c>
      <c r="Y94" s="35"/>
      <c r="Z94" s="36"/>
      <c r="AA94" s="1"/>
      <c r="AB94" s="1"/>
      <c r="AC94" s="1"/>
      <c r="AD94" s="1"/>
      <c r="AE94" s="1"/>
    </row>
    <row r="95" spans="1:31" x14ac:dyDescent="0.25">
      <c r="A95" s="44"/>
      <c r="B95" s="53" t="s">
        <v>393</v>
      </c>
      <c r="C95" s="54"/>
      <c r="D95" s="54"/>
      <c r="E95" s="54"/>
      <c r="F95" s="61"/>
      <c r="G95" s="62">
        <v>6.56</v>
      </c>
      <c r="H95" s="63"/>
      <c r="I95" s="22">
        <v>7.85</v>
      </c>
      <c r="J95" s="71">
        <v>3000</v>
      </c>
      <c r="K95" s="24">
        <v>0.08</v>
      </c>
      <c r="L95" s="64">
        <f t="shared" si="31"/>
        <v>3006.56</v>
      </c>
      <c r="M95" s="65">
        <f t="shared" si="32"/>
        <v>3000</v>
      </c>
      <c r="N95" s="64"/>
      <c r="O95" s="64">
        <v>0.06</v>
      </c>
      <c r="P95" s="28">
        <f t="shared" si="24"/>
        <v>6.64</v>
      </c>
      <c r="Q95" s="29">
        <f t="shared" si="25"/>
        <v>6.3119999999999994</v>
      </c>
      <c r="R95" s="64"/>
      <c r="S95" s="67">
        <f t="shared" si="33"/>
        <v>3007.85</v>
      </c>
      <c r="T95" s="31"/>
      <c r="U95" s="32">
        <f t="shared" si="34"/>
        <v>3000</v>
      </c>
      <c r="V95" s="33">
        <f t="shared" si="27"/>
        <v>6.3119999999999994</v>
      </c>
      <c r="W95" s="33"/>
      <c r="X95" s="34">
        <f t="shared" si="28"/>
        <v>7.93</v>
      </c>
      <c r="Y95" s="35"/>
      <c r="Z95" s="36"/>
      <c r="AA95" s="1"/>
      <c r="AB95" s="1"/>
      <c r="AC95" s="1"/>
      <c r="AD95" s="1"/>
      <c r="AE95" s="1"/>
    </row>
    <row r="96" spans="1:31" x14ac:dyDescent="0.25">
      <c r="A96" s="44"/>
      <c r="B96" s="53" t="s">
        <v>394</v>
      </c>
      <c r="C96" s="54"/>
      <c r="D96" s="54"/>
      <c r="E96" s="54"/>
      <c r="F96" s="61"/>
      <c r="G96" s="62">
        <v>6.56</v>
      </c>
      <c r="H96" s="63"/>
      <c r="I96" s="22">
        <v>7.85</v>
      </c>
      <c r="J96" s="71">
        <v>3000</v>
      </c>
      <c r="K96" s="24">
        <v>0.41</v>
      </c>
      <c r="L96" s="64">
        <f t="shared" si="31"/>
        <v>3006.56</v>
      </c>
      <c r="M96" s="65">
        <f t="shared" si="32"/>
        <v>3000</v>
      </c>
      <c r="N96" s="64"/>
      <c r="O96" s="64">
        <v>0.06</v>
      </c>
      <c r="P96" s="538">
        <f t="shared" si="24"/>
        <v>6.97</v>
      </c>
      <c r="Q96" s="29">
        <f t="shared" si="25"/>
        <v>6.6419999999999995</v>
      </c>
      <c r="R96" s="64"/>
      <c r="S96" s="67">
        <f t="shared" si="33"/>
        <v>3007.85</v>
      </c>
      <c r="T96" s="31"/>
      <c r="U96" s="32">
        <f t="shared" si="34"/>
        <v>3000</v>
      </c>
      <c r="V96" s="33">
        <f t="shared" si="27"/>
        <v>6.6419999999999995</v>
      </c>
      <c r="W96" s="33"/>
      <c r="X96" s="34">
        <f t="shared" si="28"/>
        <v>8.26</v>
      </c>
      <c r="Y96" s="35"/>
      <c r="Z96" s="36"/>
      <c r="AA96" s="1"/>
      <c r="AB96" s="1"/>
      <c r="AC96" s="1"/>
      <c r="AD96" s="1"/>
    </row>
    <row r="97" spans="1:31" x14ac:dyDescent="0.25">
      <c r="A97" s="44"/>
      <c r="B97" s="53" t="s">
        <v>396</v>
      </c>
      <c r="C97" s="54"/>
      <c r="D97" s="54"/>
      <c r="E97" s="54"/>
      <c r="F97" s="61"/>
      <c r="G97" s="62">
        <v>6.56</v>
      </c>
      <c r="H97" s="63"/>
      <c r="I97" s="22">
        <v>7.85</v>
      </c>
      <c r="J97" s="71">
        <v>3000</v>
      </c>
      <c r="K97" s="24">
        <v>0.41</v>
      </c>
      <c r="L97" s="64">
        <f t="shared" si="31"/>
        <v>3006.56</v>
      </c>
      <c r="M97" s="65">
        <f t="shared" si="32"/>
        <v>3000</v>
      </c>
      <c r="N97" s="64"/>
      <c r="O97" s="64">
        <v>0.06</v>
      </c>
      <c r="P97" s="538">
        <f t="shared" si="24"/>
        <v>6.97</v>
      </c>
      <c r="Q97" s="29">
        <f t="shared" si="25"/>
        <v>6.6419999999999995</v>
      </c>
      <c r="R97" s="64"/>
      <c r="S97" s="67">
        <f t="shared" si="33"/>
        <v>3007.85</v>
      </c>
      <c r="T97" s="31"/>
      <c r="U97" s="32">
        <f t="shared" si="34"/>
        <v>3000</v>
      </c>
      <c r="V97" s="33">
        <f t="shared" si="27"/>
        <v>6.6419999999999995</v>
      </c>
      <c r="W97" s="33"/>
      <c r="X97" s="34">
        <f t="shared" si="28"/>
        <v>8.26</v>
      </c>
      <c r="Y97" s="35"/>
      <c r="Z97" s="36"/>
      <c r="AA97" s="1"/>
      <c r="AB97" s="1"/>
      <c r="AC97" s="1"/>
      <c r="AD97" s="1"/>
    </row>
    <row r="98" spans="1:31" x14ac:dyDescent="0.25">
      <c r="A98" s="44">
        <v>72</v>
      </c>
      <c r="B98" s="53" t="s">
        <v>100</v>
      </c>
      <c r="C98" s="54"/>
      <c r="D98" s="54"/>
      <c r="E98" s="54"/>
      <c r="F98" s="61"/>
      <c r="G98" s="62">
        <v>4.2</v>
      </c>
      <c r="H98" s="63"/>
      <c r="I98" s="22">
        <v>5.63</v>
      </c>
      <c r="J98" s="51">
        <v>800</v>
      </c>
      <c r="K98" s="24">
        <v>0.52</v>
      </c>
      <c r="L98" s="64">
        <f t="shared" si="20"/>
        <v>804.2</v>
      </c>
      <c r="M98" s="65">
        <f t="shared" si="21"/>
        <v>800</v>
      </c>
      <c r="N98" s="64"/>
      <c r="O98" s="64"/>
      <c r="P98" s="28">
        <f t="shared" si="24"/>
        <v>4.7200000000000006</v>
      </c>
      <c r="Q98" s="29">
        <f t="shared" si="25"/>
        <v>4.51</v>
      </c>
      <c r="R98" s="64"/>
      <c r="S98" s="67">
        <f t="shared" si="26"/>
        <v>805.63</v>
      </c>
      <c r="T98" s="31"/>
      <c r="U98" s="32">
        <f t="shared" si="22"/>
        <v>800</v>
      </c>
      <c r="V98" s="33">
        <f t="shared" si="27"/>
        <v>4.51</v>
      </c>
      <c r="W98" s="33"/>
      <c r="X98" s="34">
        <f t="shared" si="28"/>
        <v>6.15</v>
      </c>
      <c r="Y98" s="35">
        <f t="shared" si="29"/>
        <v>5.8684999999999992</v>
      </c>
      <c r="Z98" s="36">
        <f t="shared" si="30"/>
        <v>5.8684999999999992</v>
      </c>
      <c r="AA98" s="1"/>
      <c r="AB98" s="1"/>
      <c r="AC98" s="1"/>
      <c r="AD98" s="1"/>
    </row>
    <row r="99" spans="1:31" x14ac:dyDescent="0.25">
      <c r="A99" s="44">
        <v>73</v>
      </c>
      <c r="B99" s="53" t="s">
        <v>101</v>
      </c>
      <c r="C99" s="54"/>
      <c r="D99" s="54"/>
      <c r="E99" s="54"/>
      <c r="F99" s="61"/>
      <c r="G99" s="62">
        <v>5.69</v>
      </c>
      <c r="H99" s="63"/>
      <c r="I99" s="22">
        <v>7.03</v>
      </c>
      <c r="J99" s="55">
        <v>11300</v>
      </c>
      <c r="K99" s="24">
        <v>0.38</v>
      </c>
      <c r="L99" s="64">
        <f t="shared" si="20"/>
        <v>11305.69</v>
      </c>
      <c r="M99" s="65">
        <f t="shared" si="21"/>
        <v>11300</v>
      </c>
      <c r="N99" s="64"/>
      <c r="O99" s="64">
        <v>0.04</v>
      </c>
      <c r="P99" s="538">
        <f t="shared" si="24"/>
        <v>6.07</v>
      </c>
      <c r="Q99" s="29">
        <f t="shared" si="25"/>
        <v>5.7854999999999999</v>
      </c>
      <c r="R99" s="64"/>
      <c r="S99" s="67">
        <f t="shared" si="26"/>
        <v>11307.03</v>
      </c>
      <c r="T99" s="31"/>
      <c r="U99" s="32">
        <f t="shared" si="22"/>
        <v>11300</v>
      </c>
      <c r="V99" s="33">
        <f t="shared" si="27"/>
        <v>5.7854999999999999</v>
      </c>
      <c r="W99" s="33"/>
      <c r="X99" s="34">
        <f t="shared" si="28"/>
        <v>7.41</v>
      </c>
      <c r="Y99" s="35">
        <f t="shared" si="29"/>
        <v>7.0585000000000004</v>
      </c>
      <c r="Z99" s="36">
        <f t="shared" si="30"/>
        <v>7.0585000000000004</v>
      </c>
      <c r="AA99" s="1"/>
      <c r="AB99" s="1"/>
      <c r="AC99" s="1"/>
      <c r="AD99" s="1"/>
    </row>
    <row r="100" spans="1:31" x14ac:dyDescent="0.25">
      <c r="A100" s="44">
        <v>74</v>
      </c>
      <c r="B100" s="53" t="s">
        <v>102</v>
      </c>
      <c r="C100" s="54"/>
      <c r="D100" s="54"/>
      <c r="E100" s="54"/>
      <c r="F100" s="61"/>
      <c r="G100" s="62">
        <v>5.69</v>
      </c>
      <c r="H100" s="63"/>
      <c r="I100" s="22">
        <v>7.03</v>
      </c>
      <c r="J100" s="55">
        <v>11300</v>
      </c>
      <c r="K100" s="24">
        <v>0.05</v>
      </c>
      <c r="L100" s="64">
        <f>SUM(G100+J100)</f>
        <v>11305.69</v>
      </c>
      <c r="M100" s="65">
        <f>ROUND(G100-G100*5%+J100,-2)</f>
        <v>11300</v>
      </c>
      <c r="N100" s="64"/>
      <c r="O100" s="62">
        <v>0</v>
      </c>
      <c r="P100" s="28">
        <f t="shared" si="24"/>
        <v>5.74</v>
      </c>
      <c r="Q100" s="29">
        <f t="shared" si="25"/>
        <v>5.4554999999999998</v>
      </c>
      <c r="R100" s="64"/>
      <c r="S100" s="67">
        <f>SUM(I100+J100)</f>
        <v>11307.03</v>
      </c>
      <c r="T100" s="31"/>
      <c r="U100" s="32">
        <f>ROUND(I100-I100*5%+J100,-2)</f>
        <v>11300</v>
      </c>
      <c r="V100" s="33">
        <f t="shared" si="27"/>
        <v>5.4554999999999998</v>
      </c>
      <c r="W100" s="33"/>
      <c r="X100" s="34">
        <f t="shared" si="28"/>
        <v>7.08</v>
      </c>
      <c r="Y100" s="35">
        <f t="shared" si="29"/>
        <v>6.7285000000000004</v>
      </c>
      <c r="Z100" s="36">
        <f t="shared" si="30"/>
        <v>6.7285000000000004</v>
      </c>
      <c r="AA100" s="1"/>
      <c r="AB100" s="1"/>
      <c r="AC100" s="1"/>
      <c r="AD100" s="1"/>
    </row>
    <row r="101" spans="1:31" x14ac:dyDescent="0.25">
      <c r="A101" s="622">
        <v>75</v>
      </c>
      <c r="B101" s="53" t="s">
        <v>103</v>
      </c>
      <c r="C101" s="54"/>
      <c r="D101" s="54"/>
      <c r="E101" s="54"/>
      <c r="F101" s="61"/>
      <c r="G101" s="62">
        <v>11.17</v>
      </c>
      <c r="H101" s="63"/>
      <c r="I101" s="22">
        <v>11.17</v>
      </c>
      <c r="J101" s="543">
        <v>0.2</v>
      </c>
      <c r="K101" s="95">
        <v>0.33</v>
      </c>
      <c r="L101" s="544">
        <f>SUM(G101-G101*5%+J101)</f>
        <v>10.811499999999999</v>
      </c>
      <c r="M101" s="65">
        <f>ROUND(G101-G101*5%+J101,-2)</f>
        <v>0</v>
      </c>
      <c r="N101" s="92">
        <f>SUM(I101+J101)</f>
        <v>11.37</v>
      </c>
      <c r="O101" s="545">
        <v>0.04</v>
      </c>
      <c r="P101" s="28">
        <f t="shared" si="24"/>
        <v>11.5</v>
      </c>
      <c r="Q101" s="29">
        <f t="shared" si="25"/>
        <v>10.9415</v>
      </c>
      <c r="R101" s="64"/>
      <c r="S101" s="67"/>
      <c r="T101" s="31"/>
      <c r="U101" s="32"/>
      <c r="V101" s="92">
        <f>SUM(I101-I101*5%+J101)</f>
        <v>10.811499999999999</v>
      </c>
      <c r="W101" s="92"/>
      <c r="X101" s="34">
        <f t="shared" si="28"/>
        <v>11.5</v>
      </c>
      <c r="Y101" s="35"/>
      <c r="Z101" s="36">
        <f t="shared" si="30"/>
        <v>10.9415</v>
      </c>
      <c r="AA101" s="1"/>
      <c r="AB101" s="1"/>
      <c r="AC101" s="1"/>
      <c r="AD101" s="1"/>
    </row>
    <row r="102" spans="1:31" x14ac:dyDescent="0.25">
      <c r="A102" s="44">
        <v>76</v>
      </c>
      <c r="B102" s="53" t="s">
        <v>104</v>
      </c>
      <c r="C102" s="54"/>
      <c r="D102" s="54"/>
      <c r="E102" s="54"/>
      <c r="F102" s="61"/>
      <c r="G102" s="62">
        <v>12.31</v>
      </c>
      <c r="H102" s="63"/>
      <c r="I102" s="22">
        <v>12.31</v>
      </c>
      <c r="J102" s="55"/>
      <c r="K102" s="24">
        <v>0.01</v>
      </c>
      <c r="L102" s="64"/>
      <c r="M102" s="65"/>
      <c r="N102" s="64"/>
      <c r="O102" s="62">
        <v>0</v>
      </c>
      <c r="P102" s="28">
        <f t="shared" si="24"/>
        <v>12.32</v>
      </c>
      <c r="Q102" s="29">
        <f t="shared" si="25"/>
        <v>11.704499999999999</v>
      </c>
      <c r="R102" s="64"/>
      <c r="S102" s="67"/>
      <c r="T102" s="31"/>
      <c r="U102" s="32"/>
      <c r="V102" s="33">
        <f t="shared" si="27"/>
        <v>11.704499999999999</v>
      </c>
      <c r="W102" s="33"/>
      <c r="X102" s="34">
        <f t="shared" si="28"/>
        <v>12.32</v>
      </c>
      <c r="Y102" s="35">
        <f t="shared" si="29"/>
        <v>11.704499999999999</v>
      </c>
      <c r="Z102" s="36">
        <f t="shared" si="30"/>
        <v>11.704499999999999</v>
      </c>
      <c r="AA102" s="1"/>
      <c r="AB102" s="1"/>
      <c r="AC102" s="1"/>
      <c r="AD102" s="1"/>
    </row>
    <row r="103" spans="1:31" x14ac:dyDescent="0.25">
      <c r="A103" s="44">
        <v>77</v>
      </c>
      <c r="B103" s="757" t="s">
        <v>105</v>
      </c>
      <c r="C103" s="758"/>
      <c r="D103" s="758"/>
      <c r="E103" s="758"/>
      <c r="F103" s="61"/>
      <c r="G103" s="62">
        <v>17</v>
      </c>
      <c r="H103" s="63"/>
      <c r="I103" s="22">
        <v>24.87</v>
      </c>
      <c r="J103" s="55">
        <v>11000</v>
      </c>
      <c r="K103" s="22">
        <v>1.26</v>
      </c>
      <c r="L103" s="64">
        <f t="shared" si="20"/>
        <v>11017</v>
      </c>
      <c r="M103" s="65">
        <f t="shared" si="21"/>
        <v>11000</v>
      </c>
      <c r="N103" s="64"/>
      <c r="O103" s="64">
        <v>0.15</v>
      </c>
      <c r="P103" s="28">
        <f t="shared" si="24"/>
        <v>18.260000000000002</v>
      </c>
      <c r="Q103" s="29">
        <v>11.27</v>
      </c>
      <c r="R103" s="64"/>
      <c r="S103" s="67">
        <f t="shared" si="26"/>
        <v>11024.87</v>
      </c>
      <c r="T103" s="31"/>
      <c r="U103" s="32">
        <f t="shared" si="22"/>
        <v>11000</v>
      </c>
      <c r="V103" s="33">
        <f t="shared" si="27"/>
        <v>17.41</v>
      </c>
      <c r="W103" s="33"/>
      <c r="X103" s="34">
        <f t="shared" si="28"/>
        <v>26.130000000000003</v>
      </c>
      <c r="Y103" s="35">
        <v>22.28</v>
      </c>
      <c r="Z103" s="36">
        <f t="shared" si="30"/>
        <v>24.886500000000002</v>
      </c>
      <c r="AA103" s="1"/>
      <c r="AB103" s="1"/>
      <c r="AC103" s="1"/>
      <c r="AD103" s="1"/>
    </row>
    <row r="104" spans="1:31" x14ac:dyDescent="0.25">
      <c r="A104" s="44">
        <v>78</v>
      </c>
      <c r="B104" s="757" t="s">
        <v>106</v>
      </c>
      <c r="C104" s="758"/>
      <c r="D104" s="758"/>
      <c r="E104" s="758"/>
      <c r="F104" s="61"/>
      <c r="G104" s="62">
        <v>17</v>
      </c>
      <c r="H104" s="63"/>
      <c r="I104" s="22">
        <v>24.87</v>
      </c>
      <c r="J104" s="55"/>
      <c r="K104" s="24"/>
      <c r="L104" s="64">
        <f t="shared" si="20"/>
        <v>17</v>
      </c>
      <c r="M104" s="65">
        <f t="shared" si="21"/>
        <v>0</v>
      </c>
      <c r="N104" s="64"/>
      <c r="O104" s="64"/>
      <c r="P104" s="28">
        <f t="shared" si="24"/>
        <v>17</v>
      </c>
      <c r="Q104" s="29">
        <f t="shared" si="25"/>
        <v>16.149999999999999</v>
      </c>
      <c r="R104" s="64"/>
      <c r="S104" s="67">
        <f t="shared" si="26"/>
        <v>24.87</v>
      </c>
      <c r="T104" s="31"/>
      <c r="U104" s="32">
        <f t="shared" si="22"/>
        <v>0</v>
      </c>
      <c r="V104" s="33">
        <f t="shared" si="27"/>
        <v>16.149999999999999</v>
      </c>
      <c r="W104" s="33"/>
      <c r="X104" s="34">
        <f t="shared" si="28"/>
        <v>24.87</v>
      </c>
      <c r="Y104" s="35">
        <f t="shared" si="29"/>
        <v>23.6265</v>
      </c>
      <c r="Z104" s="36">
        <f t="shared" si="30"/>
        <v>23.6265</v>
      </c>
      <c r="AA104" s="1"/>
      <c r="AB104" s="1"/>
      <c r="AC104" s="1"/>
      <c r="AD104" s="1"/>
    </row>
    <row r="105" spans="1:31" x14ac:dyDescent="0.25">
      <c r="A105" s="44">
        <v>79</v>
      </c>
      <c r="B105" s="53" t="s">
        <v>107</v>
      </c>
      <c r="C105" s="54"/>
      <c r="D105" s="54"/>
      <c r="E105" s="54"/>
      <c r="F105" s="61"/>
      <c r="G105" s="62">
        <v>5.85</v>
      </c>
      <c r="H105" s="64"/>
      <c r="I105" s="22">
        <v>6.85</v>
      </c>
      <c r="J105" s="51">
        <v>200</v>
      </c>
      <c r="K105" s="24">
        <v>0.05</v>
      </c>
      <c r="L105" s="72">
        <v>35200</v>
      </c>
      <c r="M105" s="65">
        <f>ROUND(G105-G105*5%+J105,-2)</f>
        <v>200</v>
      </c>
      <c r="N105" s="72"/>
      <c r="O105" s="546">
        <v>0</v>
      </c>
      <c r="P105" s="28">
        <f>SUM(G105+K105)</f>
        <v>5.8999999999999995</v>
      </c>
      <c r="Q105" s="29">
        <f>SUM(G105-G105*5%+K105)</f>
        <v>5.607499999999999</v>
      </c>
      <c r="R105" s="72"/>
      <c r="S105" s="67">
        <v>35200</v>
      </c>
      <c r="T105" s="31"/>
      <c r="U105" s="32">
        <f t="shared" si="22"/>
        <v>200</v>
      </c>
      <c r="V105" s="33">
        <f>SUM(G105-G105*5%+K105)</f>
        <v>5.607499999999999</v>
      </c>
      <c r="W105" s="33"/>
      <c r="X105" s="34">
        <f>SUM(I105+K105)</f>
        <v>6.8999999999999995</v>
      </c>
      <c r="Y105" s="35"/>
      <c r="Z105" s="36"/>
      <c r="AA105" s="1"/>
      <c r="AB105" s="1"/>
      <c r="AC105" s="1"/>
      <c r="AD105" s="1"/>
    </row>
    <row r="106" spans="1:31" x14ac:dyDescent="0.25">
      <c r="A106" s="52">
        <v>80</v>
      </c>
      <c r="B106" s="50" t="s">
        <v>108</v>
      </c>
      <c r="C106" s="50"/>
      <c r="D106" s="50"/>
      <c r="E106" s="50"/>
      <c r="F106" s="70"/>
      <c r="G106" s="62">
        <v>4.99</v>
      </c>
      <c r="H106" s="64"/>
      <c r="I106" s="62">
        <v>4.99</v>
      </c>
      <c r="J106" s="51">
        <v>200</v>
      </c>
      <c r="K106" s="24">
        <v>0.05</v>
      </c>
      <c r="L106" s="72">
        <f>SUM(G106+J106)</f>
        <v>204.99</v>
      </c>
      <c r="M106" s="65">
        <f t="shared" si="21"/>
        <v>200</v>
      </c>
      <c r="N106" s="72"/>
      <c r="O106" s="546">
        <v>0</v>
      </c>
      <c r="P106" s="538">
        <f t="shared" si="24"/>
        <v>5.04</v>
      </c>
      <c r="Q106" s="29">
        <f t="shared" ref="Q106:Q138" si="35">SUM(G106-G106*5%+K106)</f>
        <v>4.7904999999999998</v>
      </c>
      <c r="R106" s="72"/>
      <c r="S106" s="67">
        <f>SUM(I106+J106)</f>
        <v>204.99</v>
      </c>
      <c r="T106" s="31"/>
      <c r="U106" s="32">
        <f t="shared" si="22"/>
        <v>200</v>
      </c>
      <c r="V106" s="33">
        <f t="shared" si="27"/>
        <v>4.7904999999999998</v>
      </c>
      <c r="W106" s="33"/>
      <c r="X106" s="34">
        <f t="shared" ref="X106:X110" si="36">SUM(I106+K106)</f>
        <v>5.04</v>
      </c>
      <c r="Y106" s="35">
        <f t="shared" ref="Y106:Y110" si="37">SUM(I106-I106*5%+K106)</f>
        <v>4.7904999999999998</v>
      </c>
      <c r="Z106" s="36">
        <f t="shared" ref="Z106:Z110" si="38">SUM(I106-I106*5%+K106)</f>
        <v>4.7904999999999998</v>
      </c>
      <c r="AA106" s="1"/>
      <c r="AB106" s="1"/>
      <c r="AC106" s="1"/>
      <c r="AD106" s="1"/>
    </row>
    <row r="107" spans="1:31" x14ac:dyDescent="0.25">
      <c r="A107" s="52">
        <v>81</v>
      </c>
      <c r="B107" s="50" t="s">
        <v>109</v>
      </c>
      <c r="C107" s="50"/>
      <c r="D107" s="50"/>
      <c r="E107" s="50"/>
      <c r="F107" s="70"/>
      <c r="G107" s="62">
        <v>9.98</v>
      </c>
      <c r="H107" s="64"/>
      <c r="I107" s="62">
        <v>9.98</v>
      </c>
      <c r="J107" s="51">
        <v>200</v>
      </c>
      <c r="K107" s="22">
        <v>0.1</v>
      </c>
      <c r="L107" s="72">
        <f>SUM(G107+J107)</f>
        <v>209.98</v>
      </c>
      <c r="M107" s="65">
        <f>ROUND(G107-G107*5%+J107,-2)</f>
        <v>200</v>
      </c>
      <c r="N107" s="72"/>
      <c r="O107" s="546">
        <v>0</v>
      </c>
      <c r="P107" s="28">
        <f>SUM(G107+K107)</f>
        <v>10.08</v>
      </c>
      <c r="Q107" s="29">
        <f>SUM(G107-G107*5%+K107)</f>
        <v>9.5809999999999995</v>
      </c>
      <c r="R107" s="72"/>
      <c r="S107" s="67">
        <f>SUM(I107+J107)</f>
        <v>209.98</v>
      </c>
      <c r="T107" s="31"/>
      <c r="U107" s="32">
        <f t="shared" si="22"/>
        <v>200</v>
      </c>
      <c r="V107" s="33">
        <f>SUM(G107-G107*5%+K107)</f>
        <v>9.5809999999999995</v>
      </c>
      <c r="W107" s="33"/>
      <c r="X107" s="34">
        <f>SUM(I107+K107)</f>
        <v>10.08</v>
      </c>
      <c r="Y107" s="35">
        <f>SUM(I107-I107*5%+K107)</f>
        <v>9.5809999999999995</v>
      </c>
      <c r="Z107" s="36">
        <f>SUM(I107-I107*5%+K107)</f>
        <v>9.5809999999999995</v>
      </c>
      <c r="AA107" s="1"/>
      <c r="AB107" s="1"/>
      <c r="AC107" s="1"/>
      <c r="AD107" s="1"/>
    </row>
    <row r="108" spans="1:31" x14ac:dyDescent="0.25">
      <c r="A108" s="52">
        <v>82</v>
      </c>
      <c r="B108" s="50" t="s">
        <v>404</v>
      </c>
      <c r="C108" s="50"/>
      <c r="D108" s="50"/>
      <c r="E108" s="50"/>
      <c r="F108" s="70"/>
      <c r="G108" s="62">
        <v>4.99</v>
      </c>
      <c r="H108" s="64"/>
      <c r="I108" s="62">
        <v>4.99</v>
      </c>
      <c r="J108" s="51">
        <v>200</v>
      </c>
      <c r="K108" s="22">
        <v>0.4</v>
      </c>
      <c r="L108" s="72">
        <f>SUM(G108+J108)</f>
        <v>204.99</v>
      </c>
      <c r="M108" s="65">
        <f t="shared" ref="M108" si="39">ROUND(G108-G108*5%+J108,-2)</f>
        <v>200</v>
      </c>
      <c r="N108" s="72"/>
      <c r="O108" s="546">
        <v>0</v>
      </c>
      <c r="P108" s="28">
        <f>SUM(G108+K108)</f>
        <v>5.3900000000000006</v>
      </c>
      <c r="Q108" s="29">
        <f t="shared" ref="Q108" si="40">SUM(G108-G108*5%+K108)</f>
        <v>5.1405000000000003</v>
      </c>
      <c r="R108" s="72"/>
      <c r="S108" s="67">
        <f>SUM(I108+J108)</f>
        <v>204.99</v>
      </c>
      <c r="T108" s="31"/>
      <c r="U108" s="32">
        <f t="shared" si="22"/>
        <v>200</v>
      </c>
      <c r="V108" s="33">
        <f t="shared" ref="V108" si="41">SUM(G108-G108*5%+K108)</f>
        <v>5.1405000000000003</v>
      </c>
      <c r="W108" s="33"/>
      <c r="X108" s="34">
        <f t="shared" ref="X108" si="42">SUM(I108+K108)</f>
        <v>5.3900000000000006</v>
      </c>
      <c r="Y108" s="35"/>
      <c r="Z108" s="36"/>
      <c r="AA108" s="1"/>
      <c r="AB108" s="1"/>
      <c r="AC108" s="1"/>
      <c r="AD108" s="1"/>
      <c r="AE108" s="1"/>
    </row>
    <row r="109" spans="1:31" x14ac:dyDescent="0.25">
      <c r="A109" s="52">
        <v>83</v>
      </c>
      <c r="B109" s="50" t="s">
        <v>405</v>
      </c>
      <c r="C109" s="50"/>
      <c r="D109" s="50"/>
      <c r="E109" s="50"/>
      <c r="F109" s="70"/>
      <c r="G109" s="62">
        <v>9.98</v>
      </c>
      <c r="H109" s="64"/>
      <c r="I109" s="62">
        <v>9.98</v>
      </c>
      <c r="J109" s="51">
        <v>200</v>
      </c>
      <c r="K109" s="24">
        <v>0.45</v>
      </c>
      <c r="L109" s="72">
        <f>SUM(G109+J109)</f>
        <v>209.98</v>
      </c>
      <c r="M109" s="65">
        <f>ROUND(G109-G109*5%+J109,-2)</f>
        <v>200</v>
      </c>
      <c r="N109" s="72"/>
      <c r="O109" s="546">
        <v>0</v>
      </c>
      <c r="P109" s="28">
        <f>SUM(G109+K109)</f>
        <v>10.43</v>
      </c>
      <c r="Q109" s="29">
        <f>SUM(G109-G109*5%+K109)</f>
        <v>9.9309999999999992</v>
      </c>
      <c r="R109" s="72"/>
      <c r="S109" s="67">
        <f>SUM(I109+J109)</f>
        <v>209.98</v>
      </c>
      <c r="T109" s="31"/>
      <c r="U109" s="32">
        <f t="shared" si="22"/>
        <v>200</v>
      </c>
      <c r="V109" s="33">
        <f>SUM(G109-G109*5%+K109)</f>
        <v>9.9309999999999992</v>
      </c>
      <c r="W109" s="33"/>
      <c r="X109" s="34">
        <f>SUM(I109+K109)</f>
        <v>10.43</v>
      </c>
      <c r="Y109" s="35"/>
      <c r="Z109" s="36"/>
      <c r="AA109" s="1"/>
      <c r="AB109" s="1"/>
      <c r="AC109" s="1"/>
      <c r="AD109" s="1"/>
      <c r="AE109" s="1"/>
    </row>
    <row r="110" spans="1:31" x14ac:dyDescent="0.25">
      <c r="A110" s="44">
        <v>84</v>
      </c>
      <c r="B110" s="54" t="s">
        <v>110</v>
      </c>
      <c r="C110" s="54"/>
      <c r="D110" s="54"/>
      <c r="E110" s="54"/>
      <c r="F110" s="61"/>
      <c r="G110" s="62">
        <v>6.02</v>
      </c>
      <c r="H110" s="64"/>
      <c r="I110" s="22">
        <v>8.85</v>
      </c>
      <c r="J110" s="51">
        <v>200</v>
      </c>
      <c r="K110" s="24">
        <v>0.05</v>
      </c>
      <c r="L110" s="72">
        <f>SUM(G110+J110)</f>
        <v>206.02</v>
      </c>
      <c r="M110" s="65">
        <f t="shared" si="21"/>
        <v>200</v>
      </c>
      <c r="N110" s="72"/>
      <c r="O110" s="546">
        <v>0</v>
      </c>
      <c r="P110" s="28">
        <f t="shared" si="24"/>
        <v>6.0699999999999994</v>
      </c>
      <c r="Q110" s="29">
        <f t="shared" si="35"/>
        <v>5.7689999999999992</v>
      </c>
      <c r="R110" s="72"/>
      <c r="S110" s="67">
        <f>SUM(I110+J110)</f>
        <v>208.85</v>
      </c>
      <c r="T110" s="31"/>
      <c r="U110" s="32">
        <f t="shared" si="22"/>
        <v>200</v>
      </c>
      <c r="V110" s="33">
        <f t="shared" si="27"/>
        <v>5.7689999999999992</v>
      </c>
      <c r="W110" s="33"/>
      <c r="X110" s="34">
        <f t="shared" si="36"/>
        <v>8.9</v>
      </c>
      <c r="Y110" s="35">
        <f t="shared" si="37"/>
        <v>8.4574999999999996</v>
      </c>
      <c r="Z110" s="36">
        <f t="shared" si="38"/>
        <v>8.4574999999999996</v>
      </c>
      <c r="AA110" s="1"/>
      <c r="AB110" s="1"/>
      <c r="AC110" s="1"/>
      <c r="AD110" s="1"/>
    </row>
    <row r="111" spans="1:31" x14ac:dyDescent="0.25">
      <c r="A111" s="794" t="s">
        <v>111</v>
      </c>
      <c r="B111" s="794"/>
      <c r="C111" s="794"/>
      <c r="D111" s="794"/>
      <c r="E111" s="794"/>
      <c r="F111" s="794"/>
      <c r="G111" s="794"/>
      <c r="H111" s="794"/>
      <c r="I111" s="794"/>
      <c r="J111" s="794"/>
      <c r="K111" s="794"/>
      <c r="L111" s="794"/>
      <c r="M111" s="794"/>
      <c r="N111" s="794"/>
      <c r="O111" s="794"/>
      <c r="P111" s="794"/>
      <c r="Q111" s="794"/>
      <c r="R111" s="794"/>
      <c r="S111" s="794"/>
      <c r="T111" s="794"/>
      <c r="U111" s="794"/>
      <c r="V111" s="794"/>
      <c r="W111" s="794"/>
      <c r="X111" s="794"/>
      <c r="Y111" s="795"/>
      <c r="Z111" s="60"/>
      <c r="AA111" s="57"/>
      <c r="AB111" s="1"/>
      <c r="AC111" s="1"/>
      <c r="AD111" s="1"/>
    </row>
    <row r="112" spans="1:31" x14ac:dyDescent="0.25">
      <c r="A112" s="59">
        <v>85</v>
      </c>
      <c r="B112" s="53" t="s">
        <v>532</v>
      </c>
      <c r="C112" s="54"/>
      <c r="D112" s="54"/>
      <c r="E112" s="54"/>
      <c r="F112" s="69"/>
      <c r="G112" s="64">
        <v>3.26</v>
      </c>
      <c r="H112" s="63"/>
      <c r="I112" s="22">
        <v>4.74</v>
      </c>
      <c r="J112" s="71">
        <v>300</v>
      </c>
      <c r="K112" s="24">
        <v>0.06</v>
      </c>
      <c r="L112" s="73">
        <f t="shared" ref="L112:L128" si="43">SUM(G112+J112)</f>
        <v>303.26</v>
      </c>
      <c r="M112" s="65">
        <f t="shared" ref="M112:M138" si="44">ROUND(G112-G112*5%+J112,-2)</f>
        <v>300</v>
      </c>
      <c r="N112" s="73"/>
      <c r="O112" s="525">
        <v>0</v>
      </c>
      <c r="P112" s="28">
        <f t="shared" ref="P112:P138" si="45">SUM(G112+K112)</f>
        <v>3.32</v>
      </c>
      <c r="Q112" s="29">
        <f t="shared" si="35"/>
        <v>3.157</v>
      </c>
      <c r="R112" s="73"/>
      <c r="S112" s="67">
        <f t="shared" ref="S112:S120" si="46">SUM(I112+J112)</f>
        <v>304.74</v>
      </c>
      <c r="T112" s="31"/>
      <c r="U112" s="32">
        <f t="shared" ref="U112:U138" si="47">ROUND(I112-I112*5%+J112,-2)</f>
        <v>300</v>
      </c>
      <c r="V112" s="33">
        <f>SUM(G112-G112*5%+K112)</f>
        <v>3.157</v>
      </c>
      <c r="W112" s="33"/>
      <c r="X112" s="34">
        <f t="shared" ref="X112:X121" si="48">SUM(I112+K112)</f>
        <v>4.8</v>
      </c>
      <c r="Y112" s="35">
        <f>SUM(I112-I112*5%+K112)</f>
        <v>4.5629999999999997</v>
      </c>
      <c r="Z112" s="36">
        <f>SUM(I112-I112*5%+K112)</f>
        <v>4.5629999999999997</v>
      </c>
      <c r="AA112" s="1"/>
      <c r="AB112" s="1"/>
      <c r="AC112" s="1"/>
      <c r="AD112" s="1"/>
    </row>
    <row r="113" spans="1:30" x14ac:dyDescent="0.25">
      <c r="A113" s="59"/>
      <c r="B113" s="53" t="s">
        <v>533</v>
      </c>
      <c r="C113" s="54"/>
      <c r="D113" s="54"/>
      <c r="E113" s="54"/>
      <c r="F113" s="69"/>
      <c r="G113" s="64">
        <v>6.52</v>
      </c>
      <c r="H113" s="63"/>
      <c r="I113" s="22">
        <v>9.48</v>
      </c>
      <c r="J113" s="71">
        <v>300</v>
      </c>
      <c r="K113" s="24">
        <v>0.12</v>
      </c>
      <c r="L113" s="73">
        <f t="shared" si="43"/>
        <v>306.52</v>
      </c>
      <c r="M113" s="65">
        <f t="shared" si="44"/>
        <v>300</v>
      </c>
      <c r="N113" s="73"/>
      <c r="O113" s="525">
        <v>0</v>
      </c>
      <c r="P113" s="28">
        <f>SUM(G113+K113)</f>
        <v>6.64</v>
      </c>
      <c r="Q113" s="29">
        <f t="shared" si="35"/>
        <v>6.3140000000000001</v>
      </c>
      <c r="R113" s="73"/>
      <c r="S113" s="67">
        <f t="shared" si="46"/>
        <v>309.48</v>
      </c>
      <c r="T113" s="31"/>
      <c r="U113" s="32">
        <f t="shared" si="47"/>
        <v>300</v>
      </c>
      <c r="V113" s="33">
        <f>SUM(G113-G113*5%+K113)</f>
        <v>6.3140000000000001</v>
      </c>
      <c r="W113" s="33"/>
      <c r="X113" s="34">
        <f t="shared" si="48"/>
        <v>9.6</v>
      </c>
      <c r="Y113" s="35"/>
      <c r="Z113" s="36"/>
      <c r="AA113" s="1"/>
      <c r="AB113" s="1"/>
      <c r="AC113" s="1"/>
      <c r="AD113" s="1"/>
    </row>
    <row r="114" spans="1:30" x14ac:dyDescent="0.25">
      <c r="A114" s="59">
        <v>86</v>
      </c>
      <c r="B114" s="54" t="s">
        <v>112</v>
      </c>
      <c r="C114" s="54"/>
      <c r="D114" s="54"/>
      <c r="E114" s="54"/>
      <c r="F114" s="61"/>
      <c r="G114" s="64">
        <v>3.26</v>
      </c>
      <c r="H114" s="63"/>
      <c r="I114" s="22">
        <v>4.74</v>
      </c>
      <c r="J114" s="51">
        <v>300</v>
      </c>
      <c r="K114" s="24">
        <v>0.06</v>
      </c>
      <c r="L114" s="73">
        <f t="shared" si="43"/>
        <v>303.26</v>
      </c>
      <c r="M114" s="65">
        <f t="shared" si="44"/>
        <v>300</v>
      </c>
      <c r="N114" s="73"/>
      <c r="O114" s="525">
        <v>0</v>
      </c>
      <c r="P114" s="28">
        <f>SUM(G114+K114)</f>
        <v>3.32</v>
      </c>
      <c r="Q114" s="29">
        <f t="shared" si="35"/>
        <v>3.157</v>
      </c>
      <c r="R114" s="73"/>
      <c r="S114" s="67">
        <f t="shared" si="46"/>
        <v>304.74</v>
      </c>
      <c r="T114" s="31"/>
      <c r="U114" s="32">
        <f t="shared" si="47"/>
        <v>300</v>
      </c>
      <c r="V114" s="33">
        <f t="shared" ref="V114:V138" si="49">SUM(G114-G114*5%+K114)</f>
        <v>3.157</v>
      </c>
      <c r="W114" s="33"/>
      <c r="X114" s="34">
        <f t="shared" si="48"/>
        <v>4.8</v>
      </c>
      <c r="Y114" s="35">
        <f t="shared" ref="Y114:Y191" si="50">SUM(I114-I114*5%+K114)</f>
        <v>4.5629999999999997</v>
      </c>
      <c r="Z114" s="36">
        <f t="shared" ref="Z114:Z138" si="51">SUM(I114-I114*5%+K114)</f>
        <v>4.5629999999999997</v>
      </c>
      <c r="AA114" s="1"/>
      <c r="AB114" s="1"/>
      <c r="AC114" s="1"/>
      <c r="AD114" s="1"/>
    </row>
    <row r="115" spans="1:30" x14ac:dyDescent="0.25">
      <c r="A115" s="52">
        <v>87</v>
      </c>
      <c r="B115" s="49" t="s">
        <v>113</v>
      </c>
      <c r="C115" s="50"/>
      <c r="D115" s="50"/>
      <c r="E115" s="50"/>
      <c r="F115" s="70"/>
      <c r="G115" s="62">
        <v>8.86</v>
      </c>
      <c r="H115" s="63"/>
      <c r="I115" s="22">
        <v>9.75</v>
      </c>
      <c r="J115" s="506">
        <v>400</v>
      </c>
      <c r="K115" s="24">
        <v>0.06</v>
      </c>
      <c r="L115" s="73">
        <f t="shared" si="43"/>
        <v>408.86</v>
      </c>
      <c r="M115" s="65">
        <f t="shared" si="44"/>
        <v>400</v>
      </c>
      <c r="N115" s="73"/>
      <c r="O115" s="525">
        <v>0</v>
      </c>
      <c r="P115" s="28">
        <f t="shared" si="45"/>
        <v>8.92</v>
      </c>
      <c r="Q115" s="29">
        <f t="shared" si="35"/>
        <v>8.4770000000000003</v>
      </c>
      <c r="R115" s="73"/>
      <c r="S115" s="67">
        <f t="shared" si="46"/>
        <v>409.75</v>
      </c>
      <c r="T115" s="31"/>
      <c r="U115" s="32">
        <f t="shared" si="47"/>
        <v>400</v>
      </c>
      <c r="V115" s="33">
        <f t="shared" si="49"/>
        <v>8.4770000000000003</v>
      </c>
      <c r="W115" s="33"/>
      <c r="X115" s="34">
        <f t="shared" si="48"/>
        <v>9.81</v>
      </c>
      <c r="Y115" s="35">
        <f t="shared" si="50"/>
        <v>9.3224999999999998</v>
      </c>
      <c r="Z115" s="36">
        <f t="shared" si="51"/>
        <v>9.3224999999999998</v>
      </c>
      <c r="AA115" s="1"/>
      <c r="AB115" s="1"/>
      <c r="AC115" s="1"/>
      <c r="AD115" s="1"/>
    </row>
    <row r="116" spans="1:30" x14ac:dyDescent="0.25">
      <c r="A116" s="52">
        <v>88</v>
      </c>
      <c r="B116" s="623" t="s">
        <v>114</v>
      </c>
      <c r="C116" s="74"/>
      <c r="D116" s="74"/>
      <c r="E116" s="74"/>
      <c r="F116" s="113"/>
      <c r="G116" s="62">
        <v>8.86</v>
      </c>
      <c r="H116" s="63"/>
      <c r="I116" s="22">
        <v>9.75</v>
      </c>
      <c r="J116" s="506">
        <v>7600</v>
      </c>
      <c r="K116" s="24">
        <v>1.55</v>
      </c>
      <c r="L116" s="73">
        <f t="shared" si="43"/>
        <v>7608.86</v>
      </c>
      <c r="M116" s="65">
        <f t="shared" si="44"/>
        <v>7600</v>
      </c>
      <c r="N116" s="73"/>
      <c r="O116" s="525">
        <v>0.15</v>
      </c>
      <c r="P116" s="538">
        <f t="shared" si="45"/>
        <v>10.41</v>
      </c>
      <c r="Q116" s="29">
        <f t="shared" si="35"/>
        <v>9.9670000000000005</v>
      </c>
      <c r="R116" s="73"/>
      <c r="S116" s="67">
        <f t="shared" si="46"/>
        <v>7609.75</v>
      </c>
      <c r="T116" s="31"/>
      <c r="U116" s="32">
        <f t="shared" si="47"/>
        <v>7600</v>
      </c>
      <c r="V116" s="33">
        <f t="shared" si="49"/>
        <v>9.9670000000000005</v>
      </c>
      <c r="W116" s="33"/>
      <c r="X116" s="34">
        <f t="shared" si="48"/>
        <v>11.3</v>
      </c>
      <c r="Y116" s="35">
        <f t="shared" si="50"/>
        <v>10.8125</v>
      </c>
      <c r="Z116" s="36">
        <f t="shared" si="51"/>
        <v>10.8125</v>
      </c>
      <c r="AA116" s="1"/>
      <c r="AB116" s="1"/>
      <c r="AC116" s="1"/>
      <c r="AD116" s="1"/>
    </row>
    <row r="117" spans="1:30" x14ac:dyDescent="0.25">
      <c r="A117" s="52">
        <v>89</v>
      </c>
      <c r="B117" s="49" t="s">
        <v>115</v>
      </c>
      <c r="C117" s="50"/>
      <c r="D117" s="50"/>
      <c r="E117" s="50"/>
      <c r="F117" s="70"/>
      <c r="G117" s="62">
        <v>12.16</v>
      </c>
      <c r="H117" s="63"/>
      <c r="I117" s="22">
        <v>13.38</v>
      </c>
      <c r="J117" s="506">
        <v>400</v>
      </c>
      <c r="K117" s="24">
        <v>0.06</v>
      </c>
      <c r="L117" s="73">
        <f>SUM(G117+J117)</f>
        <v>412.16</v>
      </c>
      <c r="M117" s="65">
        <f>ROUND(G117-G117*5%+J117,-2)</f>
        <v>400</v>
      </c>
      <c r="N117" s="73"/>
      <c r="O117" s="525">
        <v>0</v>
      </c>
      <c r="P117" s="28">
        <f t="shared" si="45"/>
        <v>12.22</v>
      </c>
      <c r="Q117" s="29">
        <f t="shared" si="35"/>
        <v>11.612</v>
      </c>
      <c r="R117" s="73"/>
      <c r="S117" s="67">
        <f t="shared" si="46"/>
        <v>413.38</v>
      </c>
      <c r="T117" s="31"/>
      <c r="U117" s="32">
        <f>ROUND(I117-I117*5%+J117,-2)</f>
        <v>400</v>
      </c>
      <c r="V117" s="33">
        <f t="shared" si="49"/>
        <v>11.612</v>
      </c>
      <c r="W117" s="33"/>
      <c r="X117" s="34">
        <f t="shared" si="48"/>
        <v>13.440000000000001</v>
      </c>
      <c r="Y117" s="35">
        <f t="shared" si="50"/>
        <v>12.771000000000001</v>
      </c>
      <c r="Z117" s="36">
        <f t="shared" si="51"/>
        <v>12.771000000000001</v>
      </c>
      <c r="AA117" s="1"/>
      <c r="AB117" s="1"/>
      <c r="AC117" s="1"/>
      <c r="AD117" s="1"/>
    </row>
    <row r="118" spans="1:30" x14ac:dyDescent="0.25">
      <c r="A118" s="52">
        <v>90</v>
      </c>
      <c r="B118" s="49" t="s">
        <v>116</v>
      </c>
      <c r="C118" s="50"/>
      <c r="D118" s="50"/>
      <c r="E118" s="50"/>
      <c r="F118" s="113"/>
      <c r="G118" s="62">
        <v>12.16</v>
      </c>
      <c r="H118" s="63"/>
      <c r="I118" s="22">
        <v>13.38</v>
      </c>
      <c r="J118" s="506">
        <v>7600</v>
      </c>
      <c r="K118" s="24">
        <v>1.55</v>
      </c>
      <c r="L118" s="73">
        <f>SUM(G118+J118)</f>
        <v>7612.16</v>
      </c>
      <c r="M118" s="65">
        <f>ROUND(G118-G118*5%+J118,-2)</f>
        <v>7600</v>
      </c>
      <c r="N118" s="73"/>
      <c r="O118" s="525">
        <v>0.15</v>
      </c>
      <c r="P118" s="538">
        <f t="shared" si="45"/>
        <v>13.71</v>
      </c>
      <c r="Q118" s="29">
        <f t="shared" si="35"/>
        <v>13.102</v>
      </c>
      <c r="R118" s="73"/>
      <c r="S118" s="67">
        <f t="shared" si="46"/>
        <v>7613.38</v>
      </c>
      <c r="T118" s="31"/>
      <c r="U118" s="32">
        <f>ROUND(I118-I118*5%+J118,-2)</f>
        <v>7600</v>
      </c>
      <c r="V118" s="33">
        <f t="shared" si="49"/>
        <v>13.102</v>
      </c>
      <c r="W118" s="33"/>
      <c r="X118" s="34">
        <f t="shared" si="48"/>
        <v>14.930000000000001</v>
      </c>
      <c r="Y118" s="35">
        <f t="shared" si="50"/>
        <v>14.261000000000001</v>
      </c>
      <c r="Z118" s="36">
        <f t="shared" si="51"/>
        <v>14.261000000000001</v>
      </c>
      <c r="AA118" s="1"/>
      <c r="AB118" s="1"/>
      <c r="AC118" s="1"/>
      <c r="AD118" s="1"/>
    </row>
    <row r="119" spans="1:30" x14ac:dyDescent="0.25">
      <c r="A119" s="52">
        <v>91</v>
      </c>
      <c r="B119" s="49" t="s">
        <v>117</v>
      </c>
      <c r="C119" s="50"/>
      <c r="D119" s="50"/>
      <c r="E119" s="50"/>
      <c r="F119" s="70"/>
      <c r="G119" s="62">
        <v>12.16</v>
      </c>
      <c r="H119" s="63"/>
      <c r="I119" s="22">
        <v>13.38</v>
      </c>
      <c r="J119" s="506">
        <v>400</v>
      </c>
      <c r="K119" s="24">
        <v>0.06</v>
      </c>
      <c r="L119" s="73">
        <f>SUM(G119+J119)</f>
        <v>412.16</v>
      </c>
      <c r="M119" s="65">
        <f>ROUND(G119-G119*5%+J119,-2)</f>
        <v>400</v>
      </c>
      <c r="N119" s="73"/>
      <c r="O119" s="525">
        <v>0</v>
      </c>
      <c r="P119" s="28">
        <f t="shared" si="45"/>
        <v>12.22</v>
      </c>
      <c r="Q119" s="29">
        <f t="shared" si="35"/>
        <v>11.612</v>
      </c>
      <c r="R119" s="73"/>
      <c r="S119" s="67">
        <f t="shared" si="46"/>
        <v>413.38</v>
      </c>
      <c r="T119" s="31"/>
      <c r="U119" s="32">
        <f>ROUND(I119-I119*5%+J119,-2)</f>
        <v>400</v>
      </c>
      <c r="V119" s="33">
        <f t="shared" si="49"/>
        <v>11.612</v>
      </c>
      <c r="W119" s="33"/>
      <c r="X119" s="34">
        <f t="shared" si="48"/>
        <v>13.440000000000001</v>
      </c>
      <c r="Y119" s="35">
        <f t="shared" si="50"/>
        <v>12.771000000000001</v>
      </c>
      <c r="Z119" s="36">
        <f t="shared" si="51"/>
        <v>12.771000000000001</v>
      </c>
      <c r="AA119" s="1"/>
      <c r="AB119" s="1"/>
      <c r="AC119" s="1"/>
      <c r="AD119" s="1"/>
    </row>
    <row r="120" spans="1:30" x14ac:dyDescent="0.25">
      <c r="A120" s="44">
        <v>92</v>
      </c>
      <c r="B120" s="53" t="s">
        <v>118</v>
      </c>
      <c r="C120" s="50"/>
      <c r="D120" s="50"/>
      <c r="E120" s="50"/>
      <c r="F120" s="113"/>
      <c r="G120" s="62">
        <v>12.16</v>
      </c>
      <c r="H120" s="63"/>
      <c r="I120" s="22">
        <v>13.38</v>
      </c>
      <c r="J120" s="506">
        <v>7600</v>
      </c>
      <c r="K120" s="24">
        <v>2.4500000000000002</v>
      </c>
      <c r="L120" s="73">
        <f>SUM(G120+J120)</f>
        <v>7612.16</v>
      </c>
      <c r="M120" s="65">
        <f>ROUND(G120-G120*5%+J120,-2)</f>
        <v>7600</v>
      </c>
      <c r="N120" s="73"/>
      <c r="O120" s="73">
        <v>0.34</v>
      </c>
      <c r="P120" s="538">
        <f t="shared" si="45"/>
        <v>14.61</v>
      </c>
      <c r="Q120" s="29">
        <f t="shared" si="35"/>
        <v>14.001999999999999</v>
      </c>
      <c r="R120" s="73"/>
      <c r="S120" s="67">
        <f t="shared" si="46"/>
        <v>7613.38</v>
      </c>
      <c r="T120" s="31"/>
      <c r="U120" s="32">
        <f>ROUND(I120-I120*5%+J120,-2)</f>
        <v>7600</v>
      </c>
      <c r="V120" s="33">
        <f t="shared" si="49"/>
        <v>14.001999999999999</v>
      </c>
      <c r="W120" s="33"/>
      <c r="X120" s="34">
        <f t="shared" si="48"/>
        <v>15.830000000000002</v>
      </c>
      <c r="Y120" s="35">
        <f t="shared" si="50"/>
        <v>15.161000000000001</v>
      </c>
      <c r="Z120" s="36">
        <f t="shared" si="51"/>
        <v>15.161000000000001</v>
      </c>
      <c r="AA120" s="1"/>
      <c r="AB120" s="1"/>
      <c r="AC120" s="1"/>
      <c r="AD120" s="1"/>
    </row>
    <row r="121" spans="1:30" x14ac:dyDescent="0.25">
      <c r="A121" s="87">
        <v>93</v>
      </c>
      <c r="B121" s="53" t="s">
        <v>516</v>
      </c>
      <c r="C121" s="50"/>
      <c r="D121" s="50"/>
      <c r="E121" s="50"/>
      <c r="F121" s="74"/>
      <c r="G121" s="62">
        <v>36.4</v>
      </c>
      <c r="H121" s="63"/>
      <c r="I121" s="22">
        <v>36.4</v>
      </c>
      <c r="J121" s="506"/>
      <c r="K121" s="24">
        <v>0.91</v>
      </c>
      <c r="L121" s="73"/>
      <c r="M121" s="65"/>
      <c r="N121" s="73"/>
      <c r="O121" s="73"/>
      <c r="P121" s="538">
        <f t="shared" si="45"/>
        <v>37.309999999999995</v>
      </c>
      <c r="Q121" s="29">
        <f t="shared" si="35"/>
        <v>35.489999999999995</v>
      </c>
      <c r="R121" s="73"/>
      <c r="S121" s="67"/>
      <c r="T121" s="31"/>
      <c r="U121" s="32"/>
      <c r="V121" s="33">
        <f t="shared" si="49"/>
        <v>35.489999999999995</v>
      </c>
      <c r="W121" s="33"/>
      <c r="X121" s="34">
        <f t="shared" si="48"/>
        <v>37.309999999999995</v>
      </c>
      <c r="Y121" s="35">
        <f t="shared" si="50"/>
        <v>35.489999999999995</v>
      </c>
      <c r="Z121" s="36">
        <f t="shared" si="51"/>
        <v>35.489999999999995</v>
      </c>
      <c r="AA121" s="1"/>
      <c r="AB121" s="1"/>
      <c r="AC121" s="1"/>
      <c r="AD121" s="1"/>
    </row>
    <row r="122" spans="1:30" x14ac:dyDescent="0.25">
      <c r="A122" s="52">
        <v>94</v>
      </c>
      <c r="B122" s="74" t="s">
        <v>119</v>
      </c>
      <c r="C122" s="74"/>
      <c r="D122" s="74"/>
      <c r="E122" s="74"/>
      <c r="F122" s="74"/>
      <c r="G122" s="62">
        <v>3.26</v>
      </c>
      <c r="H122" s="63"/>
      <c r="I122" s="22">
        <v>4.74</v>
      </c>
      <c r="J122" s="51"/>
      <c r="K122" s="24">
        <v>0.01</v>
      </c>
      <c r="L122" s="73">
        <f>SUM(G122+J122)</f>
        <v>3.26</v>
      </c>
      <c r="M122" s="65">
        <f>ROUND(G122-G122*5%+J122,-2)</f>
        <v>0</v>
      </c>
      <c r="N122" s="73"/>
      <c r="O122" s="547">
        <v>0</v>
      </c>
      <c r="P122" s="28">
        <f>SUM(G122+K122)</f>
        <v>3.2699999999999996</v>
      </c>
      <c r="Q122" s="29">
        <f t="shared" si="35"/>
        <v>3.1069999999999998</v>
      </c>
      <c r="R122" s="73"/>
      <c r="S122" s="67">
        <f>SUM(I122+J122)</f>
        <v>4.74</v>
      </c>
      <c r="T122" s="31"/>
      <c r="U122" s="32">
        <f>ROUND(I122-I122*5%+J122,-2)</f>
        <v>0</v>
      </c>
      <c r="V122" s="33">
        <f t="shared" si="49"/>
        <v>3.1069999999999998</v>
      </c>
      <c r="W122" s="33"/>
      <c r="X122" s="34">
        <f>SUM(I122+K122)</f>
        <v>4.75</v>
      </c>
      <c r="Y122" s="35">
        <f t="shared" si="50"/>
        <v>4.5129999999999999</v>
      </c>
      <c r="Z122" s="36">
        <f t="shared" si="51"/>
        <v>4.5129999999999999</v>
      </c>
      <c r="AA122" s="1"/>
      <c r="AB122" s="1"/>
      <c r="AC122" s="1"/>
      <c r="AD122" s="1"/>
    </row>
    <row r="123" spans="1:30" x14ac:dyDescent="0.25">
      <c r="A123" s="52">
        <v>95</v>
      </c>
      <c r="B123" s="74" t="s">
        <v>120</v>
      </c>
      <c r="C123" s="74"/>
      <c r="D123" s="74"/>
      <c r="E123" s="74"/>
      <c r="F123" s="74"/>
      <c r="G123" s="62">
        <v>3.26</v>
      </c>
      <c r="H123" s="63"/>
      <c r="I123" s="22">
        <v>4.74</v>
      </c>
      <c r="J123" s="51"/>
      <c r="K123" s="24">
        <v>0.01</v>
      </c>
      <c r="L123" s="73">
        <f t="shared" si="43"/>
        <v>3.26</v>
      </c>
      <c r="M123" s="65">
        <f t="shared" si="44"/>
        <v>0</v>
      </c>
      <c r="N123" s="73"/>
      <c r="O123" s="547">
        <v>0</v>
      </c>
      <c r="P123" s="28">
        <f t="shared" si="45"/>
        <v>3.2699999999999996</v>
      </c>
      <c r="Q123" s="29">
        <f t="shared" si="35"/>
        <v>3.1069999999999998</v>
      </c>
      <c r="R123" s="73"/>
      <c r="S123" s="67">
        <f t="shared" ref="S123:S128" si="52">SUM(I123+J123)</f>
        <v>4.74</v>
      </c>
      <c r="T123" s="31"/>
      <c r="U123" s="32">
        <f t="shared" si="47"/>
        <v>0</v>
      </c>
      <c r="V123" s="33">
        <f t="shared" si="49"/>
        <v>3.1069999999999998</v>
      </c>
      <c r="W123" s="33"/>
      <c r="X123" s="34">
        <f t="shared" ref="X123:X192" si="53">SUM(I123+K123)</f>
        <v>4.75</v>
      </c>
      <c r="Y123" s="35">
        <f t="shared" si="50"/>
        <v>4.5129999999999999</v>
      </c>
      <c r="Z123" s="36">
        <f t="shared" si="51"/>
        <v>4.5129999999999999</v>
      </c>
      <c r="AA123" s="1"/>
      <c r="AB123" s="1"/>
      <c r="AC123" s="1"/>
      <c r="AD123" s="1"/>
    </row>
    <row r="124" spans="1:30" x14ac:dyDescent="0.25">
      <c r="A124" s="52">
        <v>96</v>
      </c>
      <c r="B124" s="75" t="s">
        <v>121</v>
      </c>
      <c r="C124" s="75"/>
      <c r="D124" s="75"/>
      <c r="E124" s="75"/>
      <c r="F124" s="75"/>
      <c r="G124" s="62">
        <v>3.26</v>
      </c>
      <c r="H124" s="63"/>
      <c r="I124" s="22">
        <v>4.74</v>
      </c>
      <c r="J124" s="548">
        <v>6000</v>
      </c>
      <c r="K124" s="22">
        <v>0.4</v>
      </c>
      <c r="L124" s="73">
        <f t="shared" si="43"/>
        <v>6003.26</v>
      </c>
      <c r="M124" s="65">
        <f t="shared" si="44"/>
        <v>6000</v>
      </c>
      <c r="N124" s="73"/>
      <c r="O124" s="73">
        <v>0.06</v>
      </c>
      <c r="P124" s="28">
        <f t="shared" si="45"/>
        <v>3.6599999999999997</v>
      </c>
      <c r="Q124" s="29">
        <f t="shared" si="35"/>
        <v>3.4969999999999999</v>
      </c>
      <c r="R124" s="73"/>
      <c r="S124" s="67">
        <f t="shared" si="52"/>
        <v>6004.74</v>
      </c>
      <c r="T124" s="31"/>
      <c r="U124" s="32">
        <f t="shared" si="47"/>
        <v>6000</v>
      </c>
      <c r="V124" s="33">
        <f t="shared" si="49"/>
        <v>3.4969999999999999</v>
      </c>
      <c r="W124" s="33"/>
      <c r="X124" s="34">
        <f t="shared" si="53"/>
        <v>5.1400000000000006</v>
      </c>
      <c r="Y124" s="35">
        <f t="shared" si="50"/>
        <v>4.9030000000000005</v>
      </c>
      <c r="Z124" s="36">
        <f t="shared" si="51"/>
        <v>4.9030000000000005</v>
      </c>
      <c r="AA124" s="1"/>
      <c r="AB124" s="1"/>
      <c r="AC124" s="1"/>
      <c r="AD124" s="1"/>
    </row>
    <row r="125" spans="1:30" x14ac:dyDescent="0.25">
      <c r="A125" s="52">
        <v>97</v>
      </c>
      <c r="B125" s="75" t="s">
        <v>122</v>
      </c>
      <c r="C125" s="75"/>
      <c r="D125" s="75"/>
      <c r="E125" s="75"/>
      <c r="F125" s="549"/>
      <c r="G125" s="62">
        <v>5.29</v>
      </c>
      <c r="H125" s="63"/>
      <c r="I125" s="22">
        <v>5.29</v>
      </c>
      <c r="J125" s="548">
        <v>13800</v>
      </c>
      <c r="K125" s="24">
        <v>1.0900000000000001</v>
      </c>
      <c r="L125" s="550">
        <f t="shared" si="43"/>
        <v>13805.29</v>
      </c>
      <c r="M125" s="65">
        <f t="shared" si="44"/>
        <v>13800</v>
      </c>
      <c r="N125" s="550"/>
      <c r="O125" s="73">
        <v>0.17</v>
      </c>
      <c r="P125" s="28">
        <f>SUM(G125+K125)</f>
        <v>6.38</v>
      </c>
      <c r="Q125" s="29">
        <f t="shared" si="35"/>
        <v>6.1154999999999999</v>
      </c>
      <c r="R125" s="550"/>
      <c r="S125" s="67">
        <f t="shared" si="52"/>
        <v>13805.29</v>
      </c>
      <c r="T125" s="31"/>
      <c r="U125" s="32">
        <f t="shared" si="47"/>
        <v>13800</v>
      </c>
      <c r="V125" s="33">
        <f t="shared" si="49"/>
        <v>6.1154999999999999</v>
      </c>
      <c r="W125" s="33"/>
      <c r="X125" s="34">
        <f t="shared" si="53"/>
        <v>6.38</v>
      </c>
      <c r="Y125" s="35">
        <f t="shared" si="50"/>
        <v>6.1154999999999999</v>
      </c>
      <c r="Z125" s="36">
        <f t="shared" si="51"/>
        <v>6.1154999999999999</v>
      </c>
      <c r="AA125" s="1"/>
      <c r="AB125" s="1"/>
      <c r="AC125" s="1"/>
      <c r="AD125" s="1"/>
    </row>
    <row r="126" spans="1:30" x14ac:dyDescent="0.25">
      <c r="A126" s="52">
        <v>98</v>
      </c>
      <c r="B126" s="75" t="s">
        <v>123</v>
      </c>
      <c r="C126" s="75"/>
      <c r="D126" s="75"/>
      <c r="E126" s="75"/>
      <c r="F126" s="549"/>
      <c r="G126" s="62">
        <v>5.29</v>
      </c>
      <c r="H126" s="63"/>
      <c r="I126" s="22">
        <v>5.29</v>
      </c>
      <c r="J126" s="548">
        <v>1800</v>
      </c>
      <c r="K126" s="22">
        <v>0.33</v>
      </c>
      <c r="L126" s="550">
        <f t="shared" si="43"/>
        <v>1805.29</v>
      </c>
      <c r="M126" s="65">
        <f t="shared" si="44"/>
        <v>1800</v>
      </c>
      <c r="N126" s="550"/>
      <c r="O126" s="73">
        <v>0.04</v>
      </c>
      <c r="P126" s="28">
        <f t="shared" si="45"/>
        <v>5.62</v>
      </c>
      <c r="Q126" s="29">
        <f t="shared" si="35"/>
        <v>5.3555000000000001</v>
      </c>
      <c r="R126" s="550"/>
      <c r="S126" s="67">
        <f t="shared" si="52"/>
        <v>1805.29</v>
      </c>
      <c r="T126" s="31"/>
      <c r="U126" s="32">
        <f t="shared" si="47"/>
        <v>1800</v>
      </c>
      <c r="V126" s="33">
        <f t="shared" si="49"/>
        <v>5.3555000000000001</v>
      </c>
      <c r="W126" s="33"/>
      <c r="X126" s="34">
        <f t="shared" si="53"/>
        <v>5.62</v>
      </c>
      <c r="Y126" s="35">
        <f t="shared" si="50"/>
        <v>5.3555000000000001</v>
      </c>
      <c r="Z126" s="36">
        <f t="shared" si="51"/>
        <v>5.3555000000000001</v>
      </c>
      <c r="AA126" s="1"/>
      <c r="AB126" s="1"/>
      <c r="AC126" s="1"/>
      <c r="AD126" s="1"/>
    </row>
    <row r="127" spans="1:30" x14ac:dyDescent="0.25">
      <c r="A127" s="52">
        <v>99</v>
      </c>
      <c r="B127" s="74" t="s">
        <v>124</v>
      </c>
      <c r="C127" s="74"/>
      <c r="D127" s="74"/>
      <c r="E127" s="74"/>
      <c r="F127" s="74"/>
      <c r="G127" s="62">
        <v>3.87</v>
      </c>
      <c r="H127" s="63"/>
      <c r="I127" s="22">
        <v>5.32</v>
      </c>
      <c r="J127" s="551">
        <v>2200</v>
      </c>
      <c r="K127" s="24">
        <v>0.38</v>
      </c>
      <c r="L127" s="550">
        <f t="shared" si="43"/>
        <v>2203.87</v>
      </c>
      <c r="M127" s="65">
        <f t="shared" si="44"/>
        <v>2200</v>
      </c>
      <c r="N127" s="550"/>
      <c r="O127" s="73">
        <v>0.04</v>
      </c>
      <c r="P127" s="28">
        <f t="shared" si="45"/>
        <v>4.25</v>
      </c>
      <c r="Q127" s="29">
        <f t="shared" si="35"/>
        <v>4.0564999999999998</v>
      </c>
      <c r="R127" s="550"/>
      <c r="S127" s="552">
        <f t="shared" si="52"/>
        <v>2205.3200000000002</v>
      </c>
      <c r="T127" s="31"/>
      <c r="U127" s="32">
        <f t="shared" si="47"/>
        <v>2200</v>
      </c>
      <c r="V127" s="33">
        <f t="shared" si="49"/>
        <v>4.0564999999999998</v>
      </c>
      <c r="W127" s="33"/>
      <c r="X127" s="34">
        <f t="shared" si="53"/>
        <v>5.7</v>
      </c>
      <c r="Y127" s="35">
        <f t="shared" si="50"/>
        <v>5.4340000000000002</v>
      </c>
      <c r="Z127" s="36">
        <f t="shared" si="51"/>
        <v>5.4340000000000002</v>
      </c>
      <c r="AA127" s="1"/>
      <c r="AB127" s="1"/>
      <c r="AC127" s="1"/>
      <c r="AD127" s="1"/>
    </row>
    <row r="128" spans="1:30" x14ac:dyDescent="0.25">
      <c r="A128" s="44">
        <v>100</v>
      </c>
      <c r="B128" s="103" t="s">
        <v>125</v>
      </c>
      <c r="C128" s="103"/>
      <c r="D128" s="103"/>
      <c r="E128" s="103"/>
      <c r="F128" s="103"/>
      <c r="G128" s="62">
        <v>3.87</v>
      </c>
      <c r="H128" s="63"/>
      <c r="I128" s="22">
        <v>5.32</v>
      </c>
      <c r="J128" s="51">
        <v>200</v>
      </c>
      <c r="K128" s="24">
        <v>0.38</v>
      </c>
      <c r="L128" s="73">
        <f t="shared" si="43"/>
        <v>203.87</v>
      </c>
      <c r="M128" s="65">
        <f t="shared" si="44"/>
        <v>200</v>
      </c>
      <c r="N128" s="73"/>
      <c r="O128" s="73">
        <v>0.04</v>
      </c>
      <c r="P128" s="28">
        <f t="shared" si="45"/>
        <v>4.25</v>
      </c>
      <c r="Q128" s="29">
        <f t="shared" si="35"/>
        <v>4.0564999999999998</v>
      </c>
      <c r="R128" s="73"/>
      <c r="S128" s="67">
        <f t="shared" si="52"/>
        <v>205.32</v>
      </c>
      <c r="T128" s="31"/>
      <c r="U128" s="32">
        <f t="shared" si="47"/>
        <v>200</v>
      </c>
      <c r="V128" s="33">
        <f t="shared" si="49"/>
        <v>4.0564999999999998</v>
      </c>
      <c r="W128" s="33"/>
      <c r="X128" s="34">
        <f t="shared" si="53"/>
        <v>5.7</v>
      </c>
      <c r="Y128" s="35">
        <f t="shared" si="50"/>
        <v>5.4340000000000002</v>
      </c>
      <c r="Z128" s="36">
        <f t="shared" si="51"/>
        <v>5.4340000000000002</v>
      </c>
      <c r="AA128" s="1"/>
      <c r="AB128" s="1"/>
      <c r="AC128" s="1"/>
      <c r="AD128" s="1"/>
    </row>
    <row r="129" spans="1:30" x14ac:dyDescent="0.25">
      <c r="A129" s="76">
        <v>101</v>
      </c>
      <c r="B129" s="757" t="s">
        <v>126</v>
      </c>
      <c r="C129" s="758"/>
      <c r="D129" s="758"/>
      <c r="E129" s="758"/>
      <c r="F129" s="758"/>
      <c r="G129" s="62">
        <v>20.52</v>
      </c>
      <c r="H129" s="679"/>
      <c r="I129" s="22">
        <v>20.52</v>
      </c>
      <c r="J129" s="58">
        <v>3800</v>
      </c>
      <c r="K129" s="24">
        <v>0.55000000000000004</v>
      </c>
      <c r="L129" s="84"/>
      <c r="M129" s="65"/>
      <c r="N129" s="85"/>
      <c r="O129" s="537">
        <v>0.04</v>
      </c>
      <c r="P129" s="28">
        <f t="shared" si="45"/>
        <v>21.07</v>
      </c>
      <c r="Q129" s="29">
        <f t="shared" si="35"/>
        <v>20.044</v>
      </c>
      <c r="R129" s="85"/>
      <c r="S129" s="30"/>
      <c r="T129" s="31"/>
      <c r="U129" s="32"/>
      <c r="V129" s="33">
        <f t="shared" si="49"/>
        <v>20.044</v>
      </c>
      <c r="W129" s="33"/>
      <c r="X129" s="34">
        <f t="shared" si="53"/>
        <v>21.07</v>
      </c>
      <c r="Y129" s="35">
        <f t="shared" si="50"/>
        <v>20.044</v>
      </c>
      <c r="Z129" s="36">
        <f t="shared" si="51"/>
        <v>20.044</v>
      </c>
      <c r="AA129" s="1"/>
      <c r="AB129" s="1"/>
      <c r="AC129" s="1"/>
      <c r="AD129" s="1"/>
    </row>
    <row r="130" spans="1:30" x14ac:dyDescent="0.25">
      <c r="A130" s="59">
        <v>102</v>
      </c>
      <c r="B130" s="553" t="s">
        <v>127</v>
      </c>
      <c r="C130" s="77"/>
      <c r="D130" s="77"/>
      <c r="E130" s="77"/>
      <c r="F130" s="554"/>
      <c r="G130" s="64">
        <v>1.85</v>
      </c>
      <c r="H130" s="526"/>
      <c r="I130" s="22">
        <v>3.42</v>
      </c>
      <c r="J130" s="24">
        <v>200</v>
      </c>
      <c r="K130" s="24">
        <f t="shared" ref="K130:K131" si="54">SUM(J130/10000)</f>
        <v>0.02</v>
      </c>
      <c r="L130" s="41">
        <f t="shared" ref="L130:L135" si="55">SUM(G130+J130)</f>
        <v>201.85</v>
      </c>
      <c r="M130" s="65">
        <f t="shared" si="44"/>
        <v>200</v>
      </c>
      <c r="N130" s="555"/>
      <c r="O130" s="532">
        <v>0</v>
      </c>
      <c r="P130" s="538">
        <f t="shared" si="45"/>
        <v>1.87</v>
      </c>
      <c r="Q130" s="29">
        <f t="shared" si="35"/>
        <v>1.7775000000000001</v>
      </c>
      <c r="R130" s="555"/>
      <c r="S130" s="30">
        <f t="shared" ref="S130:S135" si="56">SUM(I130+J130)</f>
        <v>203.42</v>
      </c>
      <c r="T130" s="31"/>
      <c r="U130" s="32">
        <f t="shared" si="47"/>
        <v>200</v>
      </c>
      <c r="V130" s="33">
        <f t="shared" si="49"/>
        <v>1.7775000000000001</v>
      </c>
      <c r="W130" s="33"/>
      <c r="X130" s="34">
        <f t="shared" si="53"/>
        <v>3.44</v>
      </c>
      <c r="Y130" s="35">
        <f t="shared" si="50"/>
        <v>3.2690000000000001</v>
      </c>
      <c r="Z130" s="36">
        <f t="shared" si="51"/>
        <v>3.2690000000000001</v>
      </c>
      <c r="AA130" s="1"/>
      <c r="AB130" s="1"/>
      <c r="AC130" s="1"/>
      <c r="AD130" s="1"/>
    </row>
    <row r="131" spans="1:30" x14ac:dyDescent="0.25">
      <c r="A131" s="44">
        <v>103</v>
      </c>
      <c r="B131" s="38" t="s">
        <v>128</v>
      </c>
      <c r="C131" s="39"/>
      <c r="D131" s="39"/>
      <c r="E131" s="39"/>
      <c r="F131" s="40"/>
      <c r="G131" s="64">
        <v>3.57</v>
      </c>
      <c r="H131" s="78"/>
      <c r="I131" s="22">
        <v>5.05</v>
      </c>
      <c r="J131" s="24">
        <v>400</v>
      </c>
      <c r="K131" s="24">
        <f t="shared" si="54"/>
        <v>0.04</v>
      </c>
      <c r="L131" s="41">
        <f t="shared" si="55"/>
        <v>403.57</v>
      </c>
      <c r="M131" s="65">
        <f t="shared" si="44"/>
        <v>400</v>
      </c>
      <c r="N131" s="41"/>
      <c r="O131" s="544">
        <v>0</v>
      </c>
      <c r="P131" s="28">
        <f>SUM(G131+K131)</f>
        <v>3.61</v>
      </c>
      <c r="Q131" s="29">
        <f t="shared" si="35"/>
        <v>3.4314999999999998</v>
      </c>
      <c r="R131" s="41"/>
      <c r="S131" s="67">
        <f t="shared" si="56"/>
        <v>405.05</v>
      </c>
      <c r="T131" s="31"/>
      <c r="U131" s="32">
        <f t="shared" si="47"/>
        <v>400</v>
      </c>
      <c r="V131" s="33">
        <f t="shared" si="49"/>
        <v>3.4314999999999998</v>
      </c>
      <c r="W131" s="33"/>
      <c r="X131" s="34">
        <f>SUM(I131+K131)</f>
        <v>5.09</v>
      </c>
      <c r="Y131" s="35">
        <f t="shared" si="50"/>
        <v>4.8374999999999995</v>
      </c>
      <c r="Z131" s="36">
        <f t="shared" si="51"/>
        <v>4.8374999999999995</v>
      </c>
      <c r="AA131" s="1"/>
      <c r="AB131" s="1"/>
      <c r="AC131" s="1"/>
      <c r="AD131" s="1"/>
    </row>
    <row r="132" spans="1:30" x14ac:dyDescent="0.25">
      <c r="A132" s="44">
        <v>104</v>
      </c>
      <c r="B132" s="38" t="s">
        <v>129</v>
      </c>
      <c r="C132" s="39"/>
      <c r="D132" s="39"/>
      <c r="E132" s="39"/>
      <c r="F132" s="40"/>
      <c r="G132" s="62">
        <v>5.19</v>
      </c>
      <c r="H132" s="78"/>
      <c r="I132" s="22">
        <v>5.19</v>
      </c>
      <c r="J132" s="24">
        <v>10700</v>
      </c>
      <c r="K132" s="22">
        <v>1.56</v>
      </c>
      <c r="L132" s="41">
        <f t="shared" si="55"/>
        <v>10705.19</v>
      </c>
      <c r="M132" s="65">
        <f t="shared" si="44"/>
        <v>10700</v>
      </c>
      <c r="N132" s="41"/>
      <c r="O132" s="41">
        <v>0.18</v>
      </c>
      <c r="P132" s="28">
        <f t="shared" si="45"/>
        <v>6.75</v>
      </c>
      <c r="Q132" s="29">
        <f t="shared" si="35"/>
        <v>6.4905000000000008</v>
      </c>
      <c r="R132" s="41"/>
      <c r="S132" s="67">
        <f t="shared" si="56"/>
        <v>10705.19</v>
      </c>
      <c r="T132" s="31"/>
      <c r="U132" s="32">
        <f t="shared" si="47"/>
        <v>10700</v>
      </c>
      <c r="V132" s="33">
        <f t="shared" si="49"/>
        <v>6.4905000000000008</v>
      </c>
      <c r="W132" s="33"/>
      <c r="X132" s="34">
        <f t="shared" si="53"/>
        <v>6.75</v>
      </c>
      <c r="Y132" s="35">
        <f t="shared" si="50"/>
        <v>6.4905000000000008</v>
      </c>
      <c r="Z132" s="36">
        <f t="shared" si="51"/>
        <v>6.4905000000000008</v>
      </c>
      <c r="AA132" s="1"/>
      <c r="AB132" s="1"/>
      <c r="AC132" s="1"/>
      <c r="AD132" s="1"/>
    </row>
    <row r="133" spans="1:30" x14ac:dyDescent="0.25">
      <c r="A133" s="44">
        <v>105</v>
      </c>
      <c r="B133" s="778" t="s">
        <v>130</v>
      </c>
      <c r="C133" s="779"/>
      <c r="D133" s="779"/>
      <c r="E133" s="779"/>
      <c r="F133" s="780"/>
      <c r="G133" s="62">
        <v>5.19</v>
      </c>
      <c r="H133" s="527"/>
      <c r="I133" s="22">
        <v>5.19</v>
      </c>
      <c r="J133" s="528"/>
      <c r="K133" s="24">
        <v>0</v>
      </c>
      <c r="L133" s="41">
        <f t="shared" si="55"/>
        <v>5.19</v>
      </c>
      <c r="M133" s="65">
        <f t="shared" si="44"/>
        <v>0</v>
      </c>
      <c r="N133" s="41"/>
      <c r="O133" s="41"/>
      <c r="P133" s="28">
        <f t="shared" si="45"/>
        <v>5.19</v>
      </c>
      <c r="Q133" s="29">
        <f t="shared" si="35"/>
        <v>4.9305000000000003</v>
      </c>
      <c r="R133" s="41"/>
      <c r="S133" s="67">
        <f t="shared" si="56"/>
        <v>5.19</v>
      </c>
      <c r="T133" s="31"/>
      <c r="U133" s="32">
        <f t="shared" si="47"/>
        <v>0</v>
      </c>
      <c r="V133" s="33">
        <f t="shared" si="49"/>
        <v>4.9305000000000003</v>
      </c>
      <c r="W133" s="33"/>
      <c r="X133" s="34">
        <f t="shared" si="53"/>
        <v>5.19</v>
      </c>
      <c r="Y133" s="35">
        <f t="shared" si="50"/>
        <v>4.9305000000000003</v>
      </c>
      <c r="Z133" s="36">
        <f t="shared" si="51"/>
        <v>4.9305000000000003</v>
      </c>
      <c r="AA133" s="1"/>
      <c r="AB133" s="1"/>
      <c r="AC133" s="1"/>
      <c r="AD133" s="1"/>
    </row>
    <row r="134" spans="1:30" x14ac:dyDescent="0.25">
      <c r="A134" s="59">
        <v>106</v>
      </c>
      <c r="B134" s="555" t="s">
        <v>131</v>
      </c>
      <c r="C134" s="624"/>
      <c r="D134" s="624"/>
      <c r="E134" s="624"/>
      <c r="F134" s="556"/>
      <c r="G134" s="64">
        <v>7.07</v>
      </c>
      <c r="H134" s="233"/>
      <c r="I134" s="22">
        <v>7.07</v>
      </c>
      <c r="J134" s="41">
        <v>12000</v>
      </c>
      <c r="K134" s="24">
        <v>1.67</v>
      </c>
      <c r="L134" s="41">
        <f t="shared" si="55"/>
        <v>12007.07</v>
      </c>
      <c r="M134" s="65">
        <f t="shared" si="44"/>
        <v>12000</v>
      </c>
      <c r="N134" s="41"/>
      <c r="O134" s="41">
        <v>0.19</v>
      </c>
      <c r="P134" s="28">
        <f t="shared" si="45"/>
        <v>8.74</v>
      </c>
      <c r="Q134" s="29">
        <f t="shared" si="35"/>
        <v>8.3864999999999998</v>
      </c>
      <c r="R134" s="41"/>
      <c r="S134" s="557">
        <f t="shared" si="56"/>
        <v>12007.07</v>
      </c>
      <c r="T134" s="31"/>
      <c r="U134" s="32">
        <f t="shared" si="47"/>
        <v>12000</v>
      </c>
      <c r="V134" s="33">
        <f t="shared" si="49"/>
        <v>8.3864999999999998</v>
      </c>
      <c r="W134" s="33"/>
      <c r="X134" s="34">
        <f t="shared" si="53"/>
        <v>8.74</v>
      </c>
      <c r="Y134" s="35">
        <f t="shared" si="50"/>
        <v>8.3864999999999998</v>
      </c>
      <c r="Z134" s="36">
        <f t="shared" si="51"/>
        <v>8.3864999999999998</v>
      </c>
      <c r="AA134" s="1"/>
      <c r="AB134" s="1"/>
      <c r="AC134" s="1"/>
      <c r="AD134" s="1"/>
    </row>
    <row r="135" spans="1:30" x14ac:dyDescent="0.25">
      <c r="A135" s="59">
        <v>107</v>
      </c>
      <c r="B135" s="796" t="s">
        <v>132</v>
      </c>
      <c r="C135" s="797"/>
      <c r="D135" s="797"/>
      <c r="E135" s="797"/>
      <c r="F135" s="798"/>
      <c r="G135" s="64">
        <v>7.07</v>
      </c>
      <c r="H135" s="234"/>
      <c r="I135" s="22">
        <v>7.07</v>
      </c>
      <c r="J135" s="528">
        <v>1300</v>
      </c>
      <c r="K135" s="22">
        <v>0.11</v>
      </c>
      <c r="L135" s="41">
        <f t="shared" si="55"/>
        <v>1307.07</v>
      </c>
      <c r="M135" s="65">
        <f t="shared" si="44"/>
        <v>1300</v>
      </c>
      <c r="N135" s="41"/>
      <c r="O135" s="41">
        <v>0.01</v>
      </c>
      <c r="P135" s="28">
        <f t="shared" si="45"/>
        <v>7.1800000000000006</v>
      </c>
      <c r="Q135" s="29">
        <f t="shared" si="35"/>
        <v>6.8265000000000002</v>
      </c>
      <c r="R135" s="41"/>
      <c r="S135" s="557">
        <f t="shared" si="56"/>
        <v>1307.07</v>
      </c>
      <c r="T135" s="31"/>
      <c r="U135" s="32">
        <f t="shared" si="47"/>
        <v>1300</v>
      </c>
      <c r="V135" s="33">
        <f t="shared" si="49"/>
        <v>6.8265000000000002</v>
      </c>
      <c r="W135" s="33"/>
      <c r="X135" s="34">
        <f t="shared" si="53"/>
        <v>7.1800000000000006</v>
      </c>
      <c r="Y135" s="35">
        <f t="shared" si="50"/>
        <v>6.8265000000000002</v>
      </c>
      <c r="Z135" s="36">
        <f t="shared" si="51"/>
        <v>6.8265000000000002</v>
      </c>
      <c r="AA135" s="1"/>
      <c r="AB135" s="1"/>
      <c r="AC135" s="1"/>
      <c r="AD135" s="1"/>
    </row>
    <row r="136" spans="1:30" x14ac:dyDescent="0.25">
      <c r="A136" s="59">
        <v>108</v>
      </c>
      <c r="B136" s="79" t="s">
        <v>133</v>
      </c>
      <c r="C136" s="80"/>
      <c r="D136" s="80"/>
      <c r="E136" s="80"/>
      <c r="F136" s="81"/>
      <c r="G136" s="541">
        <v>1.92</v>
      </c>
      <c r="H136" s="63"/>
      <c r="I136" s="22">
        <v>2.77</v>
      </c>
      <c r="J136" s="41">
        <v>4100</v>
      </c>
      <c r="K136" s="22">
        <v>0.7</v>
      </c>
      <c r="L136" s="41">
        <f>SUM(G136+J136)</f>
        <v>4101.92</v>
      </c>
      <c r="M136" s="65">
        <f>ROUND(G136-G136*5%+J136,-2)</f>
        <v>4100</v>
      </c>
      <c r="N136" s="555"/>
      <c r="O136" s="555">
        <v>0.09</v>
      </c>
      <c r="P136" s="28">
        <f>SUM(G136+K136)</f>
        <v>2.62</v>
      </c>
      <c r="Q136" s="29">
        <f>SUM(G136-G136*5%+K136)</f>
        <v>2.524</v>
      </c>
      <c r="R136" s="555"/>
      <c r="S136" s="30">
        <f>SUM(I136+J136)</f>
        <v>4102.7700000000004</v>
      </c>
      <c r="T136" s="31"/>
      <c r="U136" s="32">
        <f>ROUND(I136-I136*5%+J136,-2)</f>
        <v>4100</v>
      </c>
      <c r="V136" s="33">
        <f>SUM(G136-G136*5%+K136)</f>
        <v>2.524</v>
      </c>
      <c r="W136" s="33"/>
      <c r="X136" s="34">
        <f>SUM(I136+K136)</f>
        <v>3.4699999999999998</v>
      </c>
      <c r="Y136" s="35"/>
      <c r="Z136" s="36">
        <f t="shared" si="51"/>
        <v>3.3315000000000001</v>
      </c>
      <c r="AA136" s="1"/>
      <c r="AB136" s="1"/>
      <c r="AC136" s="1"/>
      <c r="AD136" s="1"/>
    </row>
    <row r="137" spans="1:30" x14ac:dyDescent="0.25">
      <c r="A137" s="717">
        <v>109</v>
      </c>
      <c r="B137" s="79" t="s">
        <v>134</v>
      </c>
      <c r="C137" s="80"/>
      <c r="D137" s="80"/>
      <c r="E137" s="80"/>
      <c r="F137" s="81"/>
      <c r="G137" s="62">
        <v>0.5</v>
      </c>
      <c r="H137" s="63"/>
      <c r="I137" s="22">
        <v>0.5</v>
      </c>
      <c r="J137" s="41"/>
      <c r="K137" s="24">
        <v>0.26</v>
      </c>
      <c r="L137" s="41"/>
      <c r="M137" s="65"/>
      <c r="N137" s="555"/>
      <c r="O137" s="555"/>
      <c r="P137" s="28">
        <f>SUM(G137+K137)</f>
        <v>0.76</v>
      </c>
      <c r="Q137" s="29">
        <f>SUM(G137-G137*5%+K137)</f>
        <v>0.73499999999999999</v>
      </c>
      <c r="R137" s="555"/>
      <c r="S137" s="30"/>
      <c r="T137" s="31"/>
      <c r="U137" s="32"/>
      <c r="V137" s="33">
        <f>SUM(G137-G137*5%+K137)</f>
        <v>0.73499999999999999</v>
      </c>
      <c r="W137" s="33"/>
      <c r="X137" s="34">
        <f>SUM(I137+K137)</f>
        <v>0.76</v>
      </c>
      <c r="Y137" s="35"/>
      <c r="Z137" s="36">
        <f t="shared" si="51"/>
        <v>0.73499999999999999</v>
      </c>
      <c r="AA137" s="1"/>
      <c r="AB137" s="1"/>
      <c r="AC137" s="1"/>
      <c r="AD137" s="1"/>
    </row>
    <row r="138" spans="1:30" x14ac:dyDescent="0.25">
      <c r="A138" s="625">
        <v>110</v>
      </c>
      <c r="B138" s="79" t="s">
        <v>135</v>
      </c>
      <c r="C138" s="80"/>
      <c r="D138" s="80"/>
      <c r="E138" s="80"/>
      <c r="F138" s="81"/>
      <c r="G138" s="62">
        <v>6</v>
      </c>
      <c r="H138" s="55"/>
      <c r="I138" s="22">
        <v>6</v>
      </c>
      <c r="J138" s="64"/>
      <c r="K138" s="24">
        <v>0.02</v>
      </c>
      <c r="L138" s="41">
        <f>SUM(G138+J138)</f>
        <v>6</v>
      </c>
      <c r="M138" s="65">
        <f t="shared" si="44"/>
        <v>0</v>
      </c>
      <c r="N138" s="41"/>
      <c r="O138" s="558">
        <v>0</v>
      </c>
      <c r="P138" s="28">
        <f t="shared" si="45"/>
        <v>6.02</v>
      </c>
      <c r="Q138" s="29">
        <f t="shared" si="35"/>
        <v>5.72</v>
      </c>
      <c r="R138" s="41"/>
      <c r="S138" s="67">
        <f>SUM(I138+J138)</f>
        <v>6</v>
      </c>
      <c r="T138" s="31"/>
      <c r="U138" s="32">
        <f t="shared" si="47"/>
        <v>0</v>
      </c>
      <c r="V138" s="33">
        <f t="shared" si="49"/>
        <v>5.72</v>
      </c>
      <c r="W138" s="33"/>
      <c r="X138" s="34">
        <f t="shared" si="53"/>
        <v>6.02</v>
      </c>
      <c r="Y138" s="35">
        <f t="shared" si="50"/>
        <v>5.72</v>
      </c>
      <c r="Z138" s="36">
        <f t="shared" si="51"/>
        <v>5.72</v>
      </c>
      <c r="AA138" s="1"/>
      <c r="AB138" s="1"/>
      <c r="AC138" s="1"/>
      <c r="AD138" s="1"/>
    </row>
    <row r="139" spans="1:30" x14ac:dyDescent="0.25">
      <c r="A139" s="792" t="s">
        <v>136</v>
      </c>
      <c r="B139" s="792"/>
      <c r="C139" s="792"/>
      <c r="D139" s="792"/>
      <c r="E139" s="792"/>
      <c r="F139" s="792"/>
      <c r="G139" s="792"/>
      <c r="H139" s="792"/>
      <c r="I139" s="792"/>
      <c r="J139" s="792"/>
      <c r="K139" s="792"/>
      <c r="L139" s="792"/>
      <c r="M139" s="792"/>
      <c r="N139" s="792"/>
      <c r="O139" s="792"/>
      <c r="P139" s="792"/>
      <c r="Q139" s="792"/>
      <c r="R139" s="792"/>
      <c r="S139" s="792"/>
      <c r="T139" s="792"/>
      <c r="U139" s="792"/>
      <c r="V139" s="792"/>
      <c r="W139" s="792"/>
      <c r="X139" s="792"/>
      <c r="Y139" s="793"/>
      <c r="Z139" s="57"/>
      <c r="AA139" s="1"/>
      <c r="AB139" s="1"/>
      <c r="AC139" s="1"/>
      <c r="AD139" s="1"/>
    </row>
    <row r="140" spans="1:30" x14ac:dyDescent="0.25">
      <c r="A140" s="625">
        <v>111</v>
      </c>
      <c r="B140" s="757" t="s">
        <v>137</v>
      </c>
      <c r="C140" s="758"/>
      <c r="D140" s="758"/>
      <c r="E140" s="758"/>
      <c r="F140" s="759"/>
      <c r="G140" s="62">
        <v>8.51</v>
      </c>
      <c r="H140" s="55"/>
      <c r="I140" s="22">
        <v>8.51</v>
      </c>
      <c r="J140" s="64">
        <v>4700</v>
      </c>
      <c r="K140" s="24">
        <v>2.61</v>
      </c>
      <c r="L140" s="64">
        <f>SUM(G140+J140)</f>
        <v>4708.51</v>
      </c>
      <c r="M140" s="65">
        <f t="shared" ref="M140:M155" si="57">ROUND(G140-G140*5%+J140,-2)</f>
        <v>4700</v>
      </c>
      <c r="N140" s="64"/>
      <c r="O140" s="64"/>
      <c r="P140" s="28">
        <f t="shared" ref="P140:P200" si="58">SUM(G140+K140)</f>
        <v>11.12</v>
      </c>
      <c r="Q140" s="29">
        <f t="shared" ref="Q140:Q200" si="59">SUM(G140-G140*5%+K140)</f>
        <v>10.6945</v>
      </c>
      <c r="R140" s="64"/>
      <c r="S140" s="67">
        <f>SUM(I140+J140)</f>
        <v>4708.51</v>
      </c>
      <c r="T140" s="31"/>
      <c r="U140" s="32">
        <f t="shared" ref="U140:U155" si="60">ROUND(I140-I140*5%+J140,-2)</f>
        <v>4700</v>
      </c>
      <c r="V140" s="502">
        <f t="shared" ref="V140:V155" si="61">SUM(G140-G140*5%+K140)</f>
        <v>10.6945</v>
      </c>
      <c r="W140" s="502"/>
      <c r="X140" s="34">
        <f t="shared" ref="X140:X146" si="62">SUM(I140+K140)</f>
        <v>11.12</v>
      </c>
      <c r="Y140" s="35">
        <f t="shared" ref="Y140:Y152" si="63">SUM(I140-I140*5%+K140)</f>
        <v>10.6945</v>
      </c>
      <c r="Z140" s="36">
        <f>SUM(I140-I140*5%+K140)</f>
        <v>10.6945</v>
      </c>
      <c r="AA140" s="1"/>
      <c r="AB140" s="1"/>
      <c r="AC140" s="1"/>
      <c r="AD140" s="1"/>
    </row>
    <row r="141" spans="1:30" x14ac:dyDescent="0.25">
      <c r="A141" s="625">
        <v>112</v>
      </c>
      <c r="B141" s="757" t="s">
        <v>138</v>
      </c>
      <c r="C141" s="758"/>
      <c r="D141" s="758"/>
      <c r="E141" s="758"/>
      <c r="F141" s="759"/>
      <c r="G141" s="62">
        <v>1.1399999999999999</v>
      </c>
      <c r="H141" s="559"/>
      <c r="I141" s="22">
        <v>2.5299999999999998</v>
      </c>
      <c r="J141" s="506">
        <v>300</v>
      </c>
      <c r="K141" s="24">
        <v>0.06</v>
      </c>
      <c r="L141" s="64">
        <f>SUM(G141+J141)</f>
        <v>301.14</v>
      </c>
      <c r="M141" s="65">
        <f t="shared" si="57"/>
        <v>300</v>
      </c>
      <c r="N141" s="66"/>
      <c r="O141" s="66"/>
      <c r="P141" s="28">
        <f t="shared" si="58"/>
        <v>1.2</v>
      </c>
      <c r="Q141" s="29">
        <f t="shared" si="59"/>
        <v>1.143</v>
      </c>
      <c r="R141" s="66"/>
      <c r="S141" s="86">
        <f>SUM(I141+J141)</f>
        <v>302.52999999999997</v>
      </c>
      <c r="T141" s="31"/>
      <c r="U141" s="32">
        <f t="shared" si="60"/>
        <v>300</v>
      </c>
      <c r="V141" s="36">
        <f t="shared" si="61"/>
        <v>1.143</v>
      </c>
      <c r="W141" s="36"/>
      <c r="X141" s="34">
        <f t="shared" si="62"/>
        <v>2.59</v>
      </c>
      <c r="Y141" s="35">
        <f t="shared" si="63"/>
        <v>2.4634999999999998</v>
      </c>
      <c r="Z141" s="36">
        <f t="shared" ref="Z141:Z155" si="64">SUM(I141-I141*5%+K141)</f>
        <v>2.4634999999999998</v>
      </c>
      <c r="AA141" s="1"/>
      <c r="AB141" s="1"/>
      <c r="AC141" s="1"/>
      <c r="AD141" s="1"/>
    </row>
    <row r="142" spans="1:30" x14ac:dyDescent="0.25">
      <c r="A142" s="625">
        <v>113</v>
      </c>
      <c r="B142" s="757" t="s">
        <v>139</v>
      </c>
      <c r="C142" s="758"/>
      <c r="D142" s="758"/>
      <c r="E142" s="758"/>
      <c r="F142" s="759"/>
      <c r="G142" s="62">
        <v>9.7200000000000006</v>
      </c>
      <c r="H142" s="55"/>
      <c r="I142" s="22">
        <v>11</v>
      </c>
      <c r="J142" s="24">
        <v>8900</v>
      </c>
      <c r="K142" s="22">
        <v>2.0299999999999998</v>
      </c>
      <c r="L142" s="64">
        <f>SUM(G142+J142)</f>
        <v>8909.7199999999993</v>
      </c>
      <c r="M142" s="65">
        <f t="shared" si="57"/>
        <v>8900</v>
      </c>
      <c r="N142" s="66"/>
      <c r="O142" s="66"/>
      <c r="P142" s="28">
        <f t="shared" si="58"/>
        <v>11.75</v>
      </c>
      <c r="Q142" s="29">
        <f t="shared" si="59"/>
        <v>11.263999999999999</v>
      </c>
      <c r="R142" s="66"/>
      <c r="S142" s="86">
        <f>SUM(I142+J142)</f>
        <v>8911</v>
      </c>
      <c r="T142" s="31"/>
      <c r="U142" s="32">
        <f t="shared" si="60"/>
        <v>8900</v>
      </c>
      <c r="V142" s="502">
        <f t="shared" si="61"/>
        <v>11.263999999999999</v>
      </c>
      <c r="W142" s="502"/>
      <c r="X142" s="34">
        <f t="shared" si="62"/>
        <v>13.03</v>
      </c>
      <c r="Y142" s="35"/>
      <c r="Z142" s="36"/>
      <c r="AA142" s="1"/>
      <c r="AB142" s="1"/>
      <c r="AC142" s="1"/>
      <c r="AD142" s="1"/>
    </row>
    <row r="143" spans="1:30" x14ac:dyDescent="0.25">
      <c r="A143" s="625">
        <v>114</v>
      </c>
      <c r="B143" s="757" t="s">
        <v>140</v>
      </c>
      <c r="C143" s="758"/>
      <c r="D143" s="758"/>
      <c r="E143" s="758"/>
      <c r="F143" s="759"/>
      <c r="G143" s="62">
        <v>19.440000000000001</v>
      </c>
      <c r="H143" s="55"/>
      <c r="I143" s="22">
        <v>22</v>
      </c>
      <c r="J143" s="24">
        <v>8900</v>
      </c>
      <c r="K143" s="24">
        <v>2.54</v>
      </c>
      <c r="L143" s="64">
        <f t="shared" ref="L143:L155" si="65">SUM(G143+J143)</f>
        <v>8919.44</v>
      </c>
      <c r="M143" s="65">
        <f t="shared" si="57"/>
        <v>8900</v>
      </c>
      <c r="N143" s="66"/>
      <c r="O143" s="66"/>
      <c r="P143" s="28">
        <f t="shared" si="58"/>
        <v>21.98</v>
      </c>
      <c r="Q143" s="29">
        <f t="shared" si="59"/>
        <v>21.007999999999999</v>
      </c>
      <c r="R143" s="66"/>
      <c r="S143" s="86">
        <f t="shared" ref="S143:S155" si="66">SUM(I143+J143)</f>
        <v>8922</v>
      </c>
      <c r="T143" s="31"/>
      <c r="U143" s="32">
        <f t="shared" si="60"/>
        <v>8900</v>
      </c>
      <c r="V143" s="502">
        <f t="shared" si="61"/>
        <v>21.007999999999999</v>
      </c>
      <c r="W143" s="502"/>
      <c r="X143" s="34">
        <f t="shared" si="62"/>
        <v>24.54</v>
      </c>
      <c r="Y143" s="35"/>
      <c r="Z143" s="36"/>
      <c r="AA143" s="1"/>
      <c r="AB143" s="1"/>
      <c r="AC143" s="1"/>
      <c r="AD143" s="1"/>
    </row>
    <row r="144" spans="1:30" x14ac:dyDescent="0.25">
      <c r="A144" s="625">
        <v>115</v>
      </c>
      <c r="B144" s="757" t="s">
        <v>141</v>
      </c>
      <c r="C144" s="758"/>
      <c r="D144" s="758"/>
      <c r="E144" s="758"/>
      <c r="F144" s="759"/>
      <c r="G144" s="62">
        <v>29.16</v>
      </c>
      <c r="H144" s="55"/>
      <c r="I144" s="22">
        <v>33</v>
      </c>
      <c r="J144" s="24">
        <v>8900</v>
      </c>
      <c r="K144" s="24">
        <v>3.06</v>
      </c>
      <c r="L144" s="64">
        <f t="shared" si="65"/>
        <v>8929.16</v>
      </c>
      <c r="M144" s="65">
        <f t="shared" si="57"/>
        <v>8900</v>
      </c>
      <c r="N144" s="66"/>
      <c r="O144" s="66"/>
      <c r="P144" s="28">
        <f t="shared" si="58"/>
        <v>32.22</v>
      </c>
      <c r="Q144" s="29">
        <f t="shared" si="59"/>
        <v>30.761999999999997</v>
      </c>
      <c r="R144" s="66"/>
      <c r="S144" s="86">
        <f t="shared" si="66"/>
        <v>8933</v>
      </c>
      <c r="T144" s="31"/>
      <c r="U144" s="32">
        <f t="shared" si="60"/>
        <v>8900</v>
      </c>
      <c r="V144" s="502">
        <f t="shared" si="61"/>
        <v>30.761999999999997</v>
      </c>
      <c r="W144" s="502"/>
      <c r="X144" s="34">
        <f t="shared" si="62"/>
        <v>36.06</v>
      </c>
      <c r="Y144" s="35"/>
      <c r="Z144" s="36"/>
      <c r="AA144" s="1"/>
      <c r="AB144" s="1"/>
      <c r="AC144" s="1"/>
      <c r="AD144" s="1"/>
    </row>
    <row r="145" spans="1:34" x14ac:dyDescent="0.25">
      <c r="A145" s="625">
        <v>116</v>
      </c>
      <c r="B145" s="757" t="s">
        <v>142</v>
      </c>
      <c r="C145" s="758"/>
      <c r="D145" s="758"/>
      <c r="E145" s="758"/>
      <c r="F145" s="759"/>
      <c r="G145" s="62">
        <v>38.880000000000003</v>
      </c>
      <c r="H145" s="55"/>
      <c r="I145" s="22">
        <v>44</v>
      </c>
      <c r="J145" s="24">
        <v>8900</v>
      </c>
      <c r="K145" s="22">
        <v>3.57</v>
      </c>
      <c r="L145" s="64">
        <f t="shared" si="65"/>
        <v>8938.8799999999992</v>
      </c>
      <c r="M145" s="65">
        <f t="shared" si="57"/>
        <v>8900</v>
      </c>
      <c r="N145" s="66"/>
      <c r="O145" s="66"/>
      <c r="P145" s="28">
        <f t="shared" si="58"/>
        <v>42.45</v>
      </c>
      <c r="Q145" s="29">
        <f t="shared" si="59"/>
        <v>40.506</v>
      </c>
      <c r="R145" s="66"/>
      <c r="S145" s="86">
        <f t="shared" si="66"/>
        <v>8944</v>
      </c>
      <c r="T145" s="31"/>
      <c r="U145" s="32">
        <f t="shared" si="60"/>
        <v>8900</v>
      </c>
      <c r="V145" s="502">
        <f t="shared" si="61"/>
        <v>40.506</v>
      </c>
      <c r="W145" s="502"/>
      <c r="X145" s="34">
        <f t="shared" si="62"/>
        <v>47.57</v>
      </c>
      <c r="Y145" s="35"/>
      <c r="Z145" s="36"/>
      <c r="AA145" s="1"/>
      <c r="AB145" s="1"/>
      <c r="AC145" s="1"/>
      <c r="AD145" s="1"/>
    </row>
    <row r="146" spans="1:34" x14ac:dyDescent="0.25">
      <c r="A146" s="717">
        <v>117</v>
      </c>
      <c r="B146" s="757" t="s">
        <v>402</v>
      </c>
      <c r="C146" s="758"/>
      <c r="D146" s="758"/>
      <c r="E146" s="758"/>
      <c r="F146" s="560"/>
      <c r="G146" s="62">
        <v>16.2</v>
      </c>
      <c r="H146" s="83"/>
      <c r="I146" s="22">
        <v>16.2</v>
      </c>
      <c r="J146" s="553"/>
      <c r="K146" s="22">
        <v>6.72</v>
      </c>
      <c r="L146" s="64"/>
      <c r="M146" s="65"/>
      <c r="N146" s="66"/>
      <c r="O146" s="66"/>
      <c r="P146" s="28">
        <f t="shared" si="58"/>
        <v>22.919999999999998</v>
      </c>
      <c r="Q146" s="29"/>
      <c r="R146" s="66"/>
      <c r="S146" s="86"/>
      <c r="T146" s="561"/>
      <c r="U146" s="32"/>
      <c r="V146" s="502"/>
      <c r="W146" s="502"/>
      <c r="X146" s="34">
        <f t="shared" si="62"/>
        <v>22.919999999999998</v>
      </c>
      <c r="Y146" s="35"/>
      <c r="Z146" s="36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5">
      <c r="A147" s="792" t="s">
        <v>407</v>
      </c>
      <c r="B147" s="792"/>
      <c r="C147" s="792"/>
      <c r="D147" s="792"/>
      <c r="E147" s="792"/>
      <c r="F147" s="792"/>
      <c r="G147" s="792"/>
      <c r="H147" s="792"/>
      <c r="I147" s="792"/>
      <c r="J147" s="792"/>
      <c r="K147" s="792"/>
      <c r="L147" s="792"/>
      <c r="M147" s="792"/>
      <c r="N147" s="792"/>
      <c r="O147" s="792"/>
      <c r="P147" s="792"/>
      <c r="Q147" s="792"/>
      <c r="R147" s="792"/>
      <c r="S147" s="792"/>
      <c r="T147" s="792"/>
      <c r="U147" s="792"/>
      <c r="V147" s="792"/>
      <c r="W147" s="792"/>
      <c r="X147" s="792"/>
      <c r="Y147" s="35"/>
      <c r="Z147" s="36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5">
      <c r="A148" s="717">
        <v>118</v>
      </c>
      <c r="B148" s="757" t="s">
        <v>408</v>
      </c>
      <c r="C148" s="758"/>
      <c r="D148" s="758"/>
      <c r="E148" s="758"/>
      <c r="F148" s="759"/>
      <c r="G148" s="62">
        <v>9.7200000000000006</v>
      </c>
      <c r="H148" s="55"/>
      <c r="I148" s="22">
        <v>11</v>
      </c>
      <c r="J148" s="24">
        <v>8900</v>
      </c>
      <c r="K148" s="22">
        <v>4.32</v>
      </c>
      <c r="L148" s="64">
        <f>SUM(G148+J148)</f>
        <v>8909.7199999999993</v>
      </c>
      <c r="M148" s="65">
        <f t="shared" ref="M148:M151" si="67">ROUND(G148-G148*5%+J148,-2)</f>
        <v>8900</v>
      </c>
      <c r="N148" s="66"/>
      <c r="O148" s="66"/>
      <c r="P148" s="28">
        <f t="shared" ref="P148:P151" si="68">SUM(G148+K148)</f>
        <v>14.040000000000001</v>
      </c>
      <c r="Q148" s="29">
        <f t="shared" ref="Q148:Q151" si="69">SUM(G148-G148*5%+K148)</f>
        <v>13.554</v>
      </c>
      <c r="R148" s="66"/>
      <c r="S148" s="86">
        <f>SUM(I148+J148)</f>
        <v>8911</v>
      </c>
      <c r="T148" s="31"/>
      <c r="U148" s="32">
        <f t="shared" ref="U148:U151" si="70">ROUND(I148-I148*5%+J148,-2)</f>
        <v>8900</v>
      </c>
      <c r="V148" s="502">
        <f t="shared" ref="V148:V151" si="71">SUM(G148-G148*5%+K148)</f>
        <v>13.554</v>
      </c>
      <c r="W148" s="502"/>
      <c r="X148" s="34">
        <f t="shared" ref="X148:X151" si="72">SUM(I148+K148)</f>
        <v>15.32</v>
      </c>
      <c r="Y148" s="35"/>
      <c r="Z148" s="36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5">
      <c r="A149" s="717">
        <v>119</v>
      </c>
      <c r="B149" s="757" t="s">
        <v>409</v>
      </c>
      <c r="C149" s="758"/>
      <c r="D149" s="758"/>
      <c r="E149" s="758"/>
      <c r="F149" s="759"/>
      <c r="G149" s="62">
        <v>19.440000000000001</v>
      </c>
      <c r="H149" s="55"/>
      <c r="I149" s="22">
        <v>22</v>
      </c>
      <c r="J149" s="24">
        <v>8900</v>
      </c>
      <c r="K149" s="22">
        <v>5.0999999999999996</v>
      </c>
      <c r="L149" s="64">
        <f t="shared" ref="L149:L151" si="73">SUM(G149+J149)</f>
        <v>8919.44</v>
      </c>
      <c r="M149" s="65">
        <f t="shared" si="67"/>
        <v>8900</v>
      </c>
      <c r="N149" s="66"/>
      <c r="O149" s="66"/>
      <c r="P149" s="28">
        <f t="shared" si="68"/>
        <v>24.54</v>
      </c>
      <c r="Q149" s="29">
        <f t="shared" si="69"/>
        <v>23.567999999999998</v>
      </c>
      <c r="R149" s="66"/>
      <c r="S149" s="86">
        <f t="shared" ref="S149:S151" si="74">SUM(I149+J149)</f>
        <v>8922</v>
      </c>
      <c r="T149" s="31"/>
      <c r="U149" s="32">
        <f t="shared" si="70"/>
        <v>8900</v>
      </c>
      <c r="V149" s="502">
        <f t="shared" si="71"/>
        <v>23.567999999999998</v>
      </c>
      <c r="W149" s="502"/>
      <c r="X149" s="34">
        <f t="shared" si="72"/>
        <v>27.1</v>
      </c>
      <c r="Y149" s="35"/>
      <c r="Z149" s="36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5">
      <c r="A150" s="717">
        <v>120</v>
      </c>
      <c r="B150" s="757" t="s">
        <v>410</v>
      </c>
      <c r="C150" s="758"/>
      <c r="D150" s="758"/>
      <c r="E150" s="758"/>
      <c r="F150" s="759"/>
      <c r="G150" s="62">
        <v>29.16</v>
      </c>
      <c r="H150" s="55"/>
      <c r="I150" s="22">
        <v>33</v>
      </c>
      <c r="J150" s="24">
        <v>8900</v>
      </c>
      <c r="K150" s="24">
        <v>5.87</v>
      </c>
      <c r="L150" s="64">
        <f t="shared" si="73"/>
        <v>8929.16</v>
      </c>
      <c r="M150" s="65">
        <f t="shared" si="67"/>
        <v>8900</v>
      </c>
      <c r="N150" s="66"/>
      <c r="O150" s="66"/>
      <c r="P150" s="28">
        <f t="shared" si="68"/>
        <v>35.03</v>
      </c>
      <c r="Q150" s="29">
        <f t="shared" si="69"/>
        <v>33.571999999999996</v>
      </c>
      <c r="R150" s="66"/>
      <c r="S150" s="86">
        <f t="shared" si="74"/>
        <v>8933</v>
      </c>
      <c r="T150" s="31"/>
      <c r="U150" s="32">
        <f t="shared" si="70"/>
        <v>8900</v>
      </c>
      <c r="V150" s="502">
        <f t="shared" si="71"/>
        <v>33.571999999999996</v>
      </c>
      <c r="W150" s="502"/>
      <c r="X150" s="34">
        <f t="shared" si="72"/>
        <v>38.869999999999997</v>
      </c>
      <c r="Y150" s="35"/>
      <c r="Z150" s="36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5">
      <c r="A151" s="717">
        <v>121</v>
      </c>
      <c r="B151" s="757" t="s">
        <v>411</v>
      </c>
      <c r="C151" s="758"/>
      <c r="D151" s="758"/>
      <c r="E151" s="758"/>
      <c r="F151" s="759"/>
      <c r="G151" s="62">
        <v>38.880000000000003</v>
      </c>
      <c r="H151" s="55"/>
      <c r="I151" s="22">
        <v>44</v>
      </c>
      <c r="J151" s="24">
        <v>8900</v>
      </c>
      <c r="K151" s="22">
        <v>6.65</v>
      </c>
      <c r="L151" s="64">
        <f t="shared" si="73"/>
        <v>8938.8799999999992</v>
      </c>
      <c r="M151" s="65">
        <f t="shared" si="67"/>
        <v>8900</v>
      </c>
      <c r="N151" s="66"/>
      <c r="O151" s="66"/>
      <c r="P151" s="28">
        <f t="shared" si="68"/>
        <v>45.53</v>
      </c>
      <c r="Q151" s="29">
        <f t="shared" si="69"/>
        <v>43.585999999999999</v>
      </c>
      <c r="R151" s="66"/>
      <c r="S151" s="86">
        <f t="shared" si="74"/>
        <v>8944</v>
      </c>
      <c r="T151" s="31"/>
      <c r="U151" s="32">
        <f t="shared" si="70"/>
        <v>8900</v>
      </c>
      <c r="V151" s="502">
        <f t="shared" si="71"/>
        <v>43.585999999999999</v>
      </c>
      <c r="W151" s="502"/>
      <c r="X151" s="34">
        <f t="shared" si="72"/>
        <v>50.65</v>
      </c>
      <c r="Y151" s="35"/>
      <c r="Z151" s="36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5">
      <c r="A152" s="59">
        <v>122</v>
      </c>
      <c r="B152" s="79" t="s">
        <v>143</v>
      </c>
      <c r="C152" s="80"/>
      <c r="D152" s="80"/>
      <c r="E152" s="80"/>
      <c r="F152" s="81"/>
      <c r="G152" s="62">
        <v>6.91</v>
      </c>
      <c r="H152" s="83"/>
      <c r="I152" s="22">
        <v>8.2200000000000006</v>
      </c>
      <c r="J152" s="79"/>
      <c r="K152" s="22"/>
      <c r="L152" s="84">
        <f t="shared" si="65"/>
        <v>6.91</v>
      </c>
      <c r="M152" s="65">
        <f t="shared" si="57"/>
        <v>0</v>
      </c>
      <c r="N152" s="85"/>
      <c r="O152" s="85">
        <v>0</v>
      </c>
      <c r="P152" s="28">
        <f t="shared" si="58"/>
        <v>6.91</v>
      </c>
      <c r="Q152" s="29">
        <f t="shared" si="59"/>
        <v>6.5644999999999998</v>
      </c>
      <c r="R152" s="85"/>
      <c r="S152" s="86">
        <f t="shared" si="66"/>
        <v>8.2200000000000006</v>
      </c>
      <c r="T152" s="561"/>
      <c r="U152" s="32">
        <f t="shared" si="60"/>
        <v>0</v>
      </c>
      <c r="V152" s="33">
        <f t="shared" si="61"/>
        <v>6.5644999999999998</v>
      </c>
      <c r="W152" s="33"/>
      <c r="X152" s="34">
        <f t="shared" si="53"/>
        <v>8.2200000000000006</v>
      </c>
      <c r="Y152" s="35">
        <f t="shared" si="63"/>
        <v>7.8090000000000011</v>
      </c>
      <c r="Z152" s="36">
        <f t="shared" si="64"/>
        <v>7.8090000000000011</v>
      </c>
      <c r="AA152" s="1"/>
      <c r="AB152" s="1"/>
      <c r="AC152" s="1"/>
      <c r="AD152" s="1"/>
      <c r="AE152" s="1"/>
      <c r="AF152" s="1"/>
      <c r="AG152" s="1"/>
      <c r="AH152" s="1"/>
    </row>
    <row r="153" spans="1:34" x14ac:dyDescent="0.25">
      <c r="A153" s="44">
        <v>123</v>
      </c>
      <c r="B153" s="53" t="s">
        <v>144</v>
      </c>
      <c r="C153" s="54"/>
      <c r="D153" s="54"/>
      <c r="E153" s="54"/>
      <c r="F153" s="61"/>
      <c r="G153" s="62">
        <v>6.91</v>
      </c>
      <c r="H153" s="55"/>
      <c r="I153" s="22">
        <v>8.2200000000000006</v>
      </c>
      <c r="J153" s="53"/>
      <c r="K153" s="22"/>
      <c r="L153" s="84">
        <f t="shared" si="65"/>
        <v>6.91</v>
      </c>
      <c r="M153" s="65">
        <f t="shared" si="57"/>
        <v>0</v>
      </c>
      <c r="N153" s="85"/>
      <c r="O153" s="85">
        <v>0</v>
      </c>
      <c r="P153" s="28">
        <f t="shared" si="58"/>
        <v>6.91</v>
      </c>
      <c r="Q153" s="29">
        <f t="shared" si="59"/>
        <v>6.5644999999999998</v>
      </c>
      <c r="R153" s="85"/>
      <c r="S153" s="86">
        <f t="shared" si="66"/>
        <v>8.2200000000000006</v>
      </c>
      <c r="T153" s="31"/>
      <c r="U153" s="32">
        <f t="shared" si="60"/>
        <v>0</v>
      </c>
      <c r="V153" s="33">
        <f t="shared" si="61"/>
        <v>6.5644999999999998</v>
      </c>
      <c r="W153" s="33"/>
      <c r="X153" s="34">
        <f t="shared" si="53"/>
        <v>8.2200000000000006</v>
      </c>
      <c r="Y153" s="35">
        <f t="shared" si="50"/>
        <v>7.8090000000000011</v>
      </c>
      <c r="Z153" s="36">
        <f t="shared" si="64"/>
        <v>7.8090000000000011</v>
      </c>
      <c r="AA153" s="1"/>
      <c r="AB153" s="1"/>
      <c r="AC153" s="1"/>
      <c r="AD153" s="1"/>
      <c r="AE153" s="1"/>
      <c r="AF153" s="1"/>
      <c r="AG153" s="1"/>
      <c r="AH153" s="1"/>
    </row>
    <row r="154" spans="1:34" x14ac:dyDescent="0.25">
      <c r="A154" s="87">
        <v>124</v>
      </c>
      <c r="B154" s="505" t="s">
        <v>145</v>
      </c>
      <c r="C154" s="68"/>
      <c r="D154" s="68"/>
      <c r="E154" s="68"/>
      <c r="F154" s="69"/>
      <c r="G154" s="62">
        <v>12.47</v>
      </c>
      <c r="H154" s="55"/>
      <c r="I154" s="22">
        <v>13.09</v>
      </c>
      <c r="J154" s="53"/>
      <c r="K154" s="22"/>
      <c r="L154" s="84">
        <f t="shared" si="65"/>
        <v>12.47</v>
      </c>
      <c r="M154" s="65">
        <f t="shared" si="57"/>
        <v>0</v>
      </c>
      <c r="N154" s="85"/>
      <c r="O154" s="85">
        <v>0</v>
      </c>
      <c r="P154" s="28">
        <f t="shared" si="58"/>
        <v>12.47</v>
      </c>
      <c r="Q154" s="29">
        <f t="shared" si="59"/>
        <v>11.846500000000001</v>
      </c>
      <c r="R154" s="85"/>
      <c r="S154" s="86">
        <f t="shared" si="66"/>
        <v>13.09</v>
      </c>
      <c r="T154" s="31"/>
      <c r="U154" s="32">
        <f t="shared" si="60"/>
        <v>0</v>
      </c>
      <c r="V154" s="33">
        <f t="shared" si="61"/>
        <v>11.846500000000001</v>
      </c>
      <c r="W154" s="33"/>
      <c r="X154" s="34">
        <f t="shared" si="53"/>
        <v>13.09</v>
      </c>
      <c r="Y154" s="35">
        <f t="shared" si="50"/>
        <v>12.435499999999999</v>
      </c>
      <c r="Z154" s="36">
        <f t="shared" si="64"/>
        <v>12.435499999999999</v>
      </c>
      <c r="AA154" s="1"/>
      <c r="AB154" s="1"/>
      <c r="AC154" s="1"/>
      <c r="AD154" s="1"/>
      <c r="AE154" s="1"/>
      <c r="AF154" s="1"/>
      <c r="AG154" s="1"/>
      <c r="AH154" s="1"/>
    </row>
    <row r="155" spans="1:34" x14ac:dyDescent="0.25">
      <c r="A155" s="44">
        <v>125</v>
      </c>
      <c r="B155" s="53" t="s">
        <v>517</v>
      </c>
      <c r="C155" s="54"/>
      <c r="D155" s="54"/>
      <c r="E155" s="54"/>
      <c r="F155" s="61"/>
      <c r="G155" s="62">
        <v>12.42</v>
      </c>
      <c r="H155" s="238"/>
      <c r="I155" s="22">
        <v>16.03</v>
      </c>
      <c r="J155" s="680">
        <v>2700</v>
      </c>
      <c r="K155" s="562">
        <v>0.35</v>
      </c>
      <c r="L155" s="84">
        <f t="shared" si="65"/>
        <v>2712.42</v>
      </c>
      <c r="M155" s="65">
        <f t="shared" si="57"/>
        <v>2700</v>
      </c>
      <c r="N155" s="85"/>
      <c r="O155" s="85"/>
      <c r="P155" s="28">
        <f>SUM(G155+K155)</f>
        <v>12.77</v>
      </c>
      <c r="Q155" s="29">
        <f t="shared" si="59"/>
        <v>12.148999999999999</v>
      </c>
      <c r="R155" s="85"/>
      <c r="S155" s="86">
        <f t="shared" si="66"/>
        <v>2716.03</v>
      </c>
      <c r="T155" s="31"/>
      <c r="U155" s="32">
        <f t="shared" si="60"/>
        <v>2700</v>
      </c>
      <c r="V155" s="33">
        <f t="shared" si="61"/>
        <v>12.148999999999999</v>
      </c>
      <c r="W155" s="33"/>
      <c r="X155" s="34">
        <f t="shared" si="53"/>
        <v>16.380000000000003</v>
      </c>
      <c r="Y155" s="35">
        <f t="shared" si="50"/>
        <v>15.5785</v>
      </c>
      <c r="Z155" s="36">
        <f t="shared" si="64"/>
        <v>15.5785</v>
      </c>
      <c r="AA155" s="1"/>
      <c r="AB155" s="1"/>
      <c r="AC155" s="1"/>
      <c r="AD155" s="1"/>
      <c r="AE155" s="1"/>
      <c r="AF155" s="1"/>
      <c r="AG155" s="1"/>
      <c r="AH155" s="1"/>
    </row>
    <row r="156" spans="1:34" x14ac:dyDescent="0.25">
      <c r="A156" s="44">
        <v>126</v>
      </c>
      <c r="B156" s="757" t="s">
        <v>146</v>
      </c>
      <c r="C156" s="758"/>
      <c r="D156" s="758"/>
      <c r="E156" s="758"/>
      <c r="F156" s="759"/>
      <c r="G156" s="62">
        <v>6.15</v>
      </c>
      <c r="H156" s="83"/>
      <c r="I156" s="22">
        <v>6.15</v>
      </c>
      <c r="J156" s="80">
        <v>100</v>
      </c>
      <c r="K156" s="24">
        <v>7.0000000000000007E-2</v>
      </c>
      <c r="L156" s="84">
        <f>SUM(G156+J156)</f>
        <v>106.15</v>
      </c>
      <c r="M156" s="65">
        <f>ROUND(G156-G156*5%+J156,-2)</f>
        <v>100</v>
      </c>
      <c r="N156" s="85"/>
      <c r="O156" s="85"/>
      <c r="P156" s="28">
        <f>SUM(G156+K156)</f>
        <v>6.2200000000000006</v>
      </c>
      <c r="Q156" s="29">
        <f>SUM(G156-G156*5%+K156)</f>
        <v>5.9125000000000005</v>
      </c>
      <c r="R156" s="85"/>
      <c r="S156" s="86">
        <f>SUM(I156+J156)</f>
        <v>106.15</v>
      </c>
      <c r="T156" s="31"/>
      <c r="U156" s="32">
        <f>ROUND(I156-I156*5%+J156,-2)</f>
        <v>100</v>
      </c>
      <c r="V156" s="33">
        <f>SUM(G156-G156*5%+K156)</f>
        <v>5.9125000000000005</v>
      </c>
      <c r="W156" s="33"/>
      <c r="X156" s="34">
        <f>SUM(I156+K156)</f>
        <v>6.2200000000000006</v>
      </c>
      <c r="Y156" s="35"/>
      <c r="Z156" s="36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5">
      <c r="A157" s="95"/>
      <c r="B157" s="757" t="s">
        <v>561</v>
      </c>
      <c r="C157" s="758"/>
      <c r="D157" s="758"/>
      <c r="E157" s="758"/>
      <c r="F157" s="95"/>
      <c r="G157" s="95">
        <v>4.16</v>
      </c>
      <c r="H157" s="95"/>
      <c r="I157" s="95">
        <v>4.16</v>
      </c>
      <c r="J157" s="95"/>
      <c r="K157" s="95">
        <v>0</v>
      </c>
      <c r="L157" s="95"/>
      <c r="M157" s="95"/>
      <c r="N157" s="95"/>
      <c r="O157" s="95"/>
      <c r="P157" s="95">
        <v>4.16</v>
      </c>
      <c r="Q157" s="95"/>
      <c r="R157" s="95"/>
      <c r="S157" s="95"/>
      <c r="T157" s="95"/>
      <c r="U157" s="95"/>
      <c r="V157" s="95"/>
      <c r="W157" s="95"/>
      <c r="X157" s="95">
        <v>4.16</v>
      </c>
      <c r="Y157" s="35">
        <f>SUM(I156-I156*5%+K156)</f>
        <v>5.9125000000000005</v>
      </c>
      <c r="Z157" s="36">
        <f>SUM(I156-I156*5%+K156)</f>
        <v>5.9125000000000005</v>
      </c>
      <c r="AA157" s="1"/>
      <c r="AB157" s="1"/>
      <c r="AC157" s="1"/>
      <c r="AD157" s="1"/>
      <c r="AE157" s="1"/>
      <c r="AF157" s="1"/>
      <c r="AG157" s="1"/>
      <c r="AH157" s="1"/>
    </row>
    <row r="158" spans="1:34" x14ac:dyDescent="0.25">
      <c r="A158" s="789" t="s">
        <v>147</v>
      </c>
      <c r="B158" s="790"/>
      <c r="C158" s="790"/>
      <c r="D158" s="790"/>
      <c r="E158" s="790"/>
      <c r="F158" s="790"/>
      <c r="G158" s="790"/>
      <c r="H158" s="790"/>
      <c r="I158" s="790"/>
      <c r="J158" s="790"/>
      <c r="K158" s="790"/>
      <c r="L158" s="790"/>
      <c r="M158" s="790"/>
      <c r="N158" s="790"/>
      <c r="O158" s="790"/>
      <c r="P158" s="790"/>
      <c r="Q158" s="790"/>
      <c r="R158" s="790"/>
      <c r="S158" s="790"/>
      <c r="T158" s="790"/>
      <c r="U158" s="790"/>
      <c r="V158" s="790"/>
      <c r="W158" s="790"/>
      <c r="X158" s="790"/>
      <c r="Y158" s="791"/>
      <c r="Z158" s="57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25">
      <c r="A159" s="59">
        <v>127</v>
      </c>
      <c r="B159" s="79" t="s">
        <v>148</v>
      </c>
      <c r="C159" s="80"/>
      <c r="D159" s="80"/>
      <c r="E159" s="80"/>
      <c r="F159" s="81"/>
      <c r="G159" s="62">
        <v>5.88</v>
      </c>
      <c r="H159" s="55"/>
      <c r="I159" s="22">
        <v>5.88</v>
      </c>
      <c r="J159" s="51">
        <v>500</v>
      </c>
      <c r="K159" s="24">
        <v>7.0000000000000007E-2</v>
      </c>
      <c r="L159" s="535">
        <f t="shared" ref="L159:L188" si="75">SUM(G159+J159)</f>
        <v>505.88</v>
      </c>
      <c r="M159" s="65">
        <f t="shared" ref="M159:M188" si="76">ROUND(G159-G159*5%+J159,-2)</f>
        <v>500</v>
      </c>
      <c r="N159" s="27"/>
      <c r="O159" s="27"/>
      <c r="P159" s="28">
        <f>SUM(G159+K159)</f>
        <v>5.95</v>
      </c>
      <c r="Q159" s="29">
        <f t="shared" si="59"/>
        <v>5.6560000000000006</v>
      </c>
      <c r="R159" s="27"/>
      <c r="S159" s="30">
        <f t="shared" ref="S159:S188" si="77">SUM(I159+J159)</f>
        <v>505.88</v>
      </c>
      <c r="T159" s="31"/>
      <c r="U159" s="32">
        <f t="shared" ref="U159:U192" si="78">ROUND(I159-I159*5%+J159,-2)</f>
        <v>500</v>
      </c>
      <c r="V159" s="33">
        <f>SUM(G159-G159*5%+K159)</f>
        <v>5.6560000000000006</v>
      </c>
      <c r="W159" s="33"/>
      <c r="X159" s="34">
        <f t="shared" si="53"/>
        <v>5.95</v>
      </c>
      <c r="Y159" s="35">
        <f t="shared" si="50"/>
        <v>5.6560000000000006</v>
      </c>
      <c r="Z159" s="36">
        <f>SUM(I159-I159*5%+K159)</f>
        <v>5.6560000000000006</v>
      </c>
      <c r="AA159" s="1"/>
      <c r="AB159" s="1"/>
      <c r="AC159" s="1"/>
      <c r="AD159" s="1"/>
      <c r="AE159" s="1"/>
      <c r="AF159" s="1"/>
      <c r="AG159" s="1"/>
      <c r="AH159" s="1"/>
    </row>
    <row r="160" spans="1:34" x14ac:dyDescent="0.25">
      <c r="A160" s="44">
        <v>128</v>
      </c>
      <c r="B160" s="53" t="s">
        <v>149</v>
      </c>
      <c r="C160" s="54"/>
      <c r="D160" s="54"/>
      <c r="E160" s="54"/>
      <c r="F160" s="61"/>
      <c r="G160" s="62">
        <v>7.19</v>
      </c>
      <c r="H160" s="78"/>
      <c r="I160" s="22">
        <v>7.19</v>
      </c>
      <c r="J160" s="24">
        <v>500</v>
      </c>
      <c r="K160" s="24">
        <v>7.0000000000000007E-2</v>
      </c>
      <c r="L160" s="535">
        <f t="shared" si="75"/>
        <v>507.19</v>
      </c>
      <c r="M160" s="65">
        <f t="shared" si="76"/>
        <v>500</v>
      </c>
      <c r="N160" s="27"/>
      <c r="O160" s="27"/>
      <c r="P160" s="28">
        <f t="shared" si="58"/>
        <v>7.2600000000000007</v>
      </c>
      <c r="Q160" s="29">
        <f t="shared" si="59"/>
        <v>6.900500000000001</v>
      </c>
      <c r="R160" s="27"/>
      <c r="S160" s="30">
        <f t="shared" si="77"/>
        <v>507.19</v>
      </c>
      <c r="T160" s="31"/>
      <c r="U160" s="32">
        <f t="shared" si="78"/>
        <v>500</v>
      </c>
      <c r="V160" s="33">
        <f t="shared" ref="V160:V192" si="79">SUM(G160-G160*5%+K160)</f>
        <v>6.900500000000001</v>
      </c>
      <c r="W160" s="33"/>
      <c r="X160" s="34">
        <f t="shared" si="53"/>
        <v>7.2600000000000007</v>
      </c>
      <c r="Y160" s="35">
        <f t="shared" si="50"/>
        <v>6.900500000000001</v>
      </c>
      <c r="Z160" s="36">
        <f t="shared" ref="Z160:Z192" si="80">SUM(I160-I160*5%+K160)</f>
        <v>6.900500000000001</v>
      </c>
      <c r="AA160" s="1"/>
      <c r="AB160" s="1"/>
      <c r="AC160" s="1"/>
      <c r="AD160" s="1"/>
      <c r="AE160" s="1"/>
      <c r="AF160" s="1"/>
      <c r="AG160" s="1"/>
      <c r="AH160" s="1"/>
    </row>
    <row r="161" spans="1:34" x14ac:dyDescent="0.25">
      <c r="A161" s="44">
        <v>129</v>
      </c>
      <c r="B161" s="53" t="s">
        <v>150</v>
      </c>
      <c r="C161" s="54"/>
      <c r="D161" s="54"/>
      <c r="E161" s="54"/>
      <c r="F161" s="61"/>
      <c r="G161" s="62">
        <v>7.19</v>
      </c>
      <c r="H161" s="78"/>
      <c r="I161" s="22">
        <v>7.19</v>
      </c>
      <c r="J161" s="24">
        <v>500</v>
      </c>
      <c r="K161" s="22">
        <v>0.72</v>
      </c>
      <c r="L161" s="535">
        <f>SUM(G161+J161)</f>
        <v>507.19</v>
      </c>
      <c r="M161" s="65">
        <f>ROUND(G161-G161*5%+J161,-2)</f>
        <v>500</v>
      </c>
      <c r="N161" s="27"/>
      <c r="O161" s="27"/>
      <c r="P161" s="28">
        <f>SUM(G161+K161)</f>
        <v>7.91</v>
      </c>
      <c r="Q161" s="29">
        <f>SUM(G161-G161*5%+K161)</f>
        <v>7.5505000000000004</v>
      </c>
      <c r="R161" s="27"/>
      <c r="S161" s="30">
        <f>SUM(I161+J161)</f>
        <v>507.19</v>
      </c>
      <c r="T161" s="31"/>
      <c r="U161" s="32">
        <f>ROUND(I161-I161*5%+J161,-2)</f>
        <v>500</v>
      </c>
      <c r="V161" s="33">
        <f>SUM(G161-G161*5%+K161)</f>
        <v>7.5505000000000004</v>
      </c>
      <c r="W161" s="33"/>
      <c r="X161" s="34">
        <f>SUM(I161+K161)</f>
        <v>7.91</v>
      </c>
      <c r="Y161" s="35">
        <f>SUM(I161-I161*5%+K161)</f>
        <v>7.5505000000000004</v>
      </c>
      <c r="Z161" s="36">
        <f>SUM(I161-I161*5%+K161)</f>
        <v>7.5505000000000004</v>
      </c>
      <c r="AA161" s="1"/>
      <c r="AB161" s="1"/>
      <c r="AC161" s="1"/>
      <c r="AD161" s="1"/>
      <c r="AE161" s="1"/>
      <c r="AF161" s="1"/>
      <c r="AG161" s="1"/>
      <c r="AH161" s="1"/>
    </row>
    <row r="162" spans="1:34" x14ac:dyDescent="0.25">
      <c r="A162" s="87">
        <v>130</v>
      </c>
      <c r="B162" s="757" t="s">
        <v>151</v>
      </c>
      <c r="C162" s="758"/>
      <c r="D162" s="758"/>
      <c r="E162" s="758"/>
      <c r="F162" s="759"/>
      <c r="G162" s="62">
        <v>8.18</v>
      </c>
      <c r="H162" s="88"/>
      <c r="I162" s="22">
        <v>8.59</v>
      </c>
      <c r="J162" s="51">
        <v>1300</v>
      </c>
      <c r="K162" s="24">
        <v>0.32</v>
      </c>
      <c r="L162" s="535">
        <f t="shared" si="75"/>
        <v>1308.18</v>
      </c>
      <c r="M162" s="65">
        <f t="shared" si="76"/>
        <v>1300</v>
      </c>
      <c r="N162" s="535"/>
      <c r="O162" s="535"/>
      <c r="P162" s="28">
        <f t="shared" si="58"/>
        <v>8.5</v>
      </c>
      <c r="Q162" s="29">
        <f t="shared" si="59"/>
        <v>8.0909999999999993</v>
      </c>
      <c r="R162" s="535"/>
      <c r="S162" s="67">
        <f t="shared" si="77"/>
        <v>1308.5899999999999</v>
      </c>
      <c r="T162" s="31"/>
      <c r="U162" s="32">
        <f t="shared" si="78"/>
        <v>1300</v>
      </c>
      <c r="V162" s="33">
        <f t="shared" si="79"/>
        <v>8.0909999999999993</v>
      </c>
      <c r="W162" s="33"/>
      <c r="X162" s="34">
        <f t="shared" si="53"/>
        <v>8.91</v>
      </c>
      <c r="Y162" s="35">
        <f t="shared" si="50"/>
        <v>8.4804999999999993</v>
      </c>
      <c r="Z162" s="36">
        <f t="shared" si="80"/>
        <v>8.4804999999999993</v>
      </c>
      <c r="AA162" s="1"/>
      <c r="AB162" s="1"/>
      <c r="AC162" s="1"/>
      <c r="AD162" s="1"/>
      <c r="AE162" s="1"/>
      <c r="AF162" s="1"/>
      <c r="AG162" s="1"/>
      <c r="AH162" s="1"/>
    </row>
    <row r="163" spans="1:34" x14ac:dyDescent="0.25">
      <c r="A163" s="44">
        <v>131</v>
      </c>
      <c r="B163" s="53" t="s">
        <v>152</v>
      </c>
      <c r="C163" s="54"/>
      <c r="D163" s="54"/>
      <c r="E163" s="54"/>
      <c r="F163" s="61"/>
      <c r="G163" s="62">
        <v>5.73</v>
      </c>
      <c r="H163" s="63"/>
      <c r="I163" s="22">
        <v>5.73</v>
      </c>
      <c r="J163" s="51">
        <v>7500</v>
      </c>
      <c r="K163" s="22">
        <v>0.9</v>
      </c>
      <c r="L163" s="535">
        <f t="shared" si="75"/>
        <v>7505.73</v>
      </c>
      <c r="M163" s="65">
        <f t="shared" si="76"/>
        <v>7500</v>
      </c>
      <c r="N163" s="27"/>
      <c r="O163" s="27"/>
      <c r="P163" s="28">
        <f t="shared" si="58"/>
        <v>6.6300000000000008</v>
      </c>
      <c r="Q163" s="29">
        <f t="shared" si="59"/>
        <v>6.3435000000000006</v>
      </c>
      <c r="R163" s="27"/>
      <c r="S163" s="30">
        <f t="shared" si="77"/>
        <v>7505.73</v>
      </c>
      <c r="T163" s="31"/>
      <c r="U163" s="32">
        <f t="shared" si="78"/>
        <v>7500</v>
      </c>
      <c r="V163" s="33">
        <f t="shared" si="79"/>
        <v>6.3435000000000006</v>
      </c>
      <c r="W163" s="33"/>
      <c r="X163" s="34">
        <f t="shared" si="53"/>
        <v>6.6300000000000008</v>
      </c>
      <c r="Y163" s="35"/>
      <c r="Z163" s="36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5">
      <c r="A164" s="44">
        <v>132</v>
      </c>
      <c r="B164" s="53" t="s">
        <v>153</v>
      </c>
      <c r="C164" s="54"/>
      <c r="D164" s="54"/>
      <c r="E164" s="54"/>
      <c r="F164" s="61"/>
      <c r="G164" s="62">
        <v>5.73</v>
      </c>
      <c r="H164" s="63"/>
      <c r="I164" s="22">
        <v>5.73</v>
      </c>
      <c r="J164" s="51">
        <v>9600</v>
      </c>
      <c r="K164" s="24">
        <v>2.5499999999999998</v>
      </c>
      <c r="L164" s="535">
        <f t="shared" si="75"/>
        <v>9605.73</v>
      </c>
      <c r="M164" s="65">
        <f t="shared" si="76"/>
        <v>9600</v>
      </c>
      <c r="N164" s="27"/>
      <c r="O164" s="27"/>
      <c r="P164" s="28">
        <f t="shared" si="58"/>
        <v>8.2800000000000011</v>
      </c>
      <c r="Q164" s="29">
        <f t="shared" si="59"/>
        <v>7.9935</v>
      </c>
      <c r="R164" s="27"/>
      <c r="S164" s="30">
        <f t="shared" si="77"/>
        <v>9605.73</v>
      </c>
      <c r="T164" s="31"/>
      <c r="U164" s="32">
        <f t="shared" si="78"/>
        <v>9600</v>
      </c>
      <c r="V164" s="33">
        <f t="shared" si="79"/>
        <v>7.9935</v>
      </c>
      <c r="W164" s="33"/>
      <c r="X164" s="34">
        <f t="shared" si="53"/>
        <v>8.2800000000000011</v>
      </c>
      <c r="Y164" s="35"/>
      <c r="Z164" s="36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5">
      <c r="A165" s="44">
        <v>133</v>
      </c>
      <c r="B165" s="53" t="s">
        <v>154</v>
      </c>
      <c r="C165" s="54"/>
      <c r="D165" s="54"/>
      <c r="E165" s="54"/>
      <c r="F165" s="61"/>
      <c r="G165" s="62">
        <v>5.73</v>
      </c>
      <c r="H165" s="63"/>
      <c r="I165" s="22">
        <v>5.73</v>
      </c>
      <c r="J165" s="51">
        <v>9600</v>
      </c>
      <c r="K165" s="24">
        <v>1.04</v>
      </c>
      <c r="L165" s="535">
        <f t="shared" si="75"/>
        <v>9605.73</v>
      </c>
      <c r="M165" s="65">
        <f t="shared" si="76"/>
        <v>9600</v>
      </c>
      <c r="N165" s="27"/>
      <c r="O165" s="27"/>
      <c r="P165" s="28">
        <f t="shared" si="58"/>
        <v>6.7700000000000005</v>
      </c>
      <c r="Q165" s="29">
        <f t="shared" si="59"/>
        <v>6.4835000000000003</v>
      </c>
      <c r="R165" s="27"/>
      <c r="S165" s="30">
        <f t="shared" si="77"/>
        <v>9605.73</v>
      </c>
      <c r="T165" s="31"/>
      <c r="U165" s="32">
        <f t="shared" si="78"/>
        <v>9600</v>
      </c>
      <c r="V165" s="33">
        <f t="shared" si="79"/>
        <v>6.4835000000000003</v>
      </c>
      <c r="W165" s="33"/>
      <c r="X165" s="34">
        <f t="shared" si="53"/>
        <v>6.7700000000000005</v>
      </c>
      <c r="Y165" s="35"/>
      <c r="Z165" s="36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5">
      <c r="A166" s="44">
        <v>134</v>
      </c>
      <c r="B166" s="53" t="s">
        <v>155</v>
      </c>
      <c r="C166" s="54"/>
      <c r="D166" s="54"/>
      <c r="E166" s="54"/>
      <c r="F166" s="61"/>
      <c r="G166" s="62">
        <v>5.73</v>
      </c>
      <c r="H166" s="63"/>
      <c r="I166" s="22">
        <v>5.73</v>
      </c>
      <c r="J166" s="51">
        <v>7500</v>
      </c>
      <c r="K166" s="562">
        <v>1.04</v>
      </c>
      <c r="L166" s="535">
        <f t="shared" si="75"/>
        <v>7505.73</v>
      </c>
      <c r="M166" s="65">
        <f t="shared" si="76"/>
        <v>7500</v>
      </c>
      <c r="N166" s="27"/>
      <c r="O166" s="27"/>
      <c r="P166" s="28">
        <f t="shared" si="58"/>
        <v>6.7700000000000005</v>
      </c>
      <c r="Q166" s="29">
        <f t="shared" si="59"/>
        <v>6.4835000000000003</v>
      </c>
      <c r="R166" s="27"/>
      <c r="S166" s="30">
        <f t="shared" si="77"/>
        <v>7505.73</v>
      </c>
      <c r="T166" s="31"/>
      <c r="U166" s="32">
        <f t="shared" si="78"/>
        <v>7500</v>
      </c>
      <c r="V166" s="33">
        <f t="shared" si="79"/>
        <v>6.4835000000000003</v>
      </c>
      <c r="W166" s="33"/>
      <c r="X166" s="34">
        <f t="shared" si="53"/>
        <v>6.7700000000000005</v>
      </c>
      <c r="Y166" s="35">
        <f t="shared" si="50"/>
        <v>6.4835000000000003</v>
      </c>
      <c r="Z166" s="36">
        <f t="shared" si="80"/>
        <v>6.4835000000000003</v>
      </c>
      <c r="AA166" s="1"/>
      <c r="AB166" s="1"/>
      <c r="AC166" s="1"/>
      <c r="AD166" s="1"/>
      <c r="AE166" s="1"/>
      <c r="AF166" s="1"/>
      <c r="AG166" s="1"/>
      <c r="AH166" s="1"/>
    </row>
    <row r="167" spans="1:34" x14ac:dyDescent="0.25">
      <c r="A167" s="44">
        <v>135</v>
      </c>
      <c r="B167" s="53" t="s">
        <v>156</v>
      </c>
      <c r="C167" s="54"/>
      <c r="D167" s="54"/>
      <c r="E167" s="54"/>
      <c r="F167" s="61"/>
      <c r="G167" s="62">
        <v>5.73</v>
      </c>
      <c r="H167" s="63"/>
      <c r="I167" s="22">
        <v>5.73</v>
      </c>
      <c r="J167" s="51">
        <v>9600</v>
      </c>
      <c r="K167" s="24">
        <v>1.35</v>
      </c>
      <c r="L167" s="535">
        <f t="shared" si="75"/>
        <v>9605.73</v>
      </c>
      <c r="M167" s="65">
        <f t="shared" si="76"/>
        <v>9600</v>
      </c>
      <c r="N167" s="27"/>
      <c r="O167" s="27"/>
      <c r="P167" s="28">
        <f t="shared" si="58"/>
        <v>7.08</v>
      </c>
      <c r="Q167" s="29">
        <f t="shared" si="59"/>
        <v>6.7934999999999999</v>
      </c>
      <c r="R167" s="27"/>
      <c r="S167" s="30">
        <f t="shared" si="77"/>
        <v>9605.73</v>
      </c>
      <c r="T167" s="31"/>
      <c r="U167" s="32">
        <f t="shared" si="78"/>
        <v>9600</v>
      </c>
      <c r="V167" s="33">
        <f t="shared" si="79"/>
        <v>6.7934999999999999</v>
      </c>
      <c r="W167" s="33"/>
      <c r="X167" s="34">
        <f t="shared" si="53"/>
        <v>7.08</v>
      </c>
      <c r="Y167" s="35">
        <f t="shared" si="50"/>
        <v>6.7934999999999999</v>
      </c>
      <c r="Z167" s="36">
        <f t="shared" si="80"/>
        <v>6.7934999999999999</v>
      </c>
      <c r="AA167" s="1"/>
      <c r="AB167" s="1"/>
      <c r="AC167" s="1"/>
      <c r="AD167" s="1"/>
      <c r="AE167" s="1"/>
      <c r="AF167" s="1"/>
      <c r="AG167" s="1"/>
      <c r="AH167" s="1"/>
    </row>
    <row r="168" spans="1:34" x14ac:dyDescent="0.25">
      <c r="A168" s="44">
        <v>136</v>
      </c>
      <c r="B168" s="53" t="s">
        <v>157</v>
      </c>
      <c r="C168" s="54"/>
      <c r="D168" s="54"/>
      <c r="E168" s="54"/>
      <c r="F168" s="61"/>
      <c r="G168" s="62">
        <v>5.73</v>
      </c>
      <c r="H168" s="63"/>
      <c r="I168" s="22">
        <v>5.73</v>
      </c>
      <c r="J168" s="51">
        <v>8300</v>
      </c>
      <c r="K168" s="24">
        <v>1.05</v>
      </c>
      <c r="L168" s="535">
        <f t="shared" si="75"/>
        <v>8305.73</v>
      </c>
      <c r="M168" s="65">
        <f t="shared" si="76"/>
        <v>8300</v>
      </c>
      <c r="N168" s="27"/>
      <c r="O168" s="27"/>
      <c r="P168" s="28">
        <f>SUM(G168+K168)</f>
        <v>6.78</v>
      </c>
      <c r="Q168" s="29">
        <f t="shared" si="59"/>
        <v>6.4935</v>
      </c>
      <c r="R168" s="27"/>
      <c r="S168" s="30">
        <f t="shared" si="77"/>
        <v>8305.73</v>
      </c>
      <c r="T168" s="31"/>
      <c r="U168" s="32">
        <f t="shared" si="78"/>
        <v>8300</v>
      </c>
      <c r="V168" s="33">
        <f t="shared" si="79"/>
        <v>6.4935</v>
      </c>
      <c r="W168" s="33"/>
      <c r="X168" s="34">
        <f t="shared" si="53"/>
        <v>6.78</v>
      </c>
      <c r="Y168" s="35">
        <f t="shared" si="50"/>
        <v>6.4935</v>
      </c>
      <c r="Z168" s="36">
        <f t="shared" si="80"/>
        <v>6.4935</v>
      </c>
      <c r="AA168" s="1"/>
      <c r="AB168" s="1"/>
      <c r="AC168" s="1"/>
      <c r="AD168" s="1"/>
      <c r="AE168" s="1"/>
      <c r="AF168" s="1"/>
      <c r="AG168" s="1"/>
      <c r="AH168" s="1"/>
    </row>
    <row r="169" spans="1:34" x14ac:dyDescent="0.25">
      <c r="A169" s="52">
        <v>137</v>
      </c>
      <c r="B169" s="53" t="s">
        <v>158</v>
      </c>
      <c r="C169" s="54"/>
      <c r="D169" s="54"/>
      <c r="E169" s="54"/>
      <c r="F169" s="61"/>
      <c r="G169" s="62">
        <v>5.73</v>
      </c>
      <c r="H169" s="63"/>
      <c r="I169" s="22">
        <v>5.73</v>
      </c>
      <c r="J169" s="51">
        <v>7700</v>
      </c>
      <c r="K169" s="24">
        <v>0.67</v>
      </c>
      <c r="L169" s="535">
        <f t="shared" si="75"/>
        <v>7705.73</v>
      </c>
      <c r="M169" s="65">
        <f t="shared" si="76"/>
        <v>7700</v>
      </c>
      <c r="N169" s="27"/>
      <c r="O169" s="27"/>
      <c r="P169" s="28">
        <f t="shared" si="58"/>
        <v>6.4</v>
      </c>
      <c r="Q169" s="29">
        <f t="shared" si="59"/>
        <v>6.1135000000000002</v>
      </c>
      <c r="R169" s="27"/>
      <c r="S169" s="30">
        <f t="shared" si="77"/>
        <v>7705.73</v>
      </c>
      <c r="T169" s="31"/>
      <c r="U169" s="32">
        <f t="shared" si="78"/>
        <v>7700</v>
      </c>
      <c r="V169" s="33">
        <f t="shared" si="79"/>
        <v>6.1135000000000002</v>
      </c>
      <c r="W169" s="33"/>
      <c r="X169" s="34">
        <f t="shared" si="53"/>
        <v>6.4</v>
      </c>
      <c r="Y169" s="35">
        <f t="shared" si="50"/>
        <v>6.1135000000000002</v>
      </c>
      <c r="Z169" s="36">
        <f t="shared" si="80"/>
        <v>6.1135000000000002</v>
      </c>
      <c r="AA169" s="1"/>
      <c r="AB169" s="1"/>
      <c r="AC169" s="1"/>
      <c r="AD169" s="1"/>
      <c r="AE169" s="1"/>
      <c r="AF169" s="1"/>
      <c r="AG169" s="1"/>
      <c r="AH169" s="1"/>
    </row>
    <row r="170" spans="1:34" x14ac:dyDescent="0.25">
      <c r="A170" s="44">
        <v>138</v>
      </c>
      <c r="B170" s="53" t="s">
        <v>159</v>
      </c>
      <c r="C170" s="54"/>
      <c r="D170" s="54"/>
      <c r="E170" s="54"/>
      <c r="F170" s="61"/>
      <c r="G170" s="62">
        <v>5.73</v>
      </c>
      <c r="H170" s="63"/>
      <c r="I170" s="22">
        <v>5.73</v>
      </c>
      <c r="J170" s="563">
        <v>7600</v>
      </c>
      <c r="K170" s="24">
        <v>0.67</v>
      </c>
      <c r="L170" s="535">
        <f t="shared" si="75"/>
        <v>7605.73</v>
      </c>
      <c r="M170" s="65">
        <f t="shared" si="76"/>
        <v>7600</v>
      </c>
      <c r="N170" s="27"/>
      <c r="O170" s="27"/>
      <c r="P170" s="28">
        <f t="shared" si="58"/>
        <v>6.4</v>
      </c>
      <c r="Q170" s="29">
        <f t="shared" si="59"/>
        <v>6.1135000000000002</v>
      </c>
      <c r="R170" s="27"/>
      <c r="S170" s="30">
        <f t="shared" si="77"/>
        <v>7605.73</v>
      </c>
      <c r="T170" s="31"/>
      <c r="U170" s="32">
        <f t="shared" si="78"/>
        <v>7600</v>
      </c>
      <c r="V170" s="33">
        <f t="shared" si="79"/>
        <v>6.1135000000000002</v>
      </c>
      <c r="W170" s="33"/>
      <c r="X170" s="34">
        <f t="shared" si="53"/>
        <v>6.4</v>
      </c>
      <c r="Y170" s="35">
        <f t="shared" si="50"/>
        <v>6.1135000000000002</v>
      </c>
      <c r="Z170" s="36">
        <f t="shared" si="80"/>
        <v>6.1135000000000002</v>
      </c>
      <c r="AA170" s="1"/>
      <c r="AB170" s="1"/>
      <c r="AC170" s="1"/>
      <c r="AD170" s="1"/>
      <c r="AE170" s="1"/>
      <c r="AF170" s="1"/>
      <c r="AG170" s="1"/>
      <c r="AH170" s="1"/>
    </row>
    <row r="171" spans="1:34" x14ac:dyDescent="0.25">
      <c r="A171" s="87">
        <v>139</v>
      </c>
      <c r="B171" s="505" t="s">
        <v>160</v>
      </c>
      <c r="C171" s="68"/>
      <c r="D171" s="68"/>
      <c r="E171" s="68"/>
      <c r="F171" s="69"/>
      <c r="G171" s="62">
        <v>5.73</v>
      </c>
      <c r="H171" s="63"/>
      <c r="I171" s="22">
        <v>5.73</v>
      </c>
      <c r="J171" s="563">
        <v>7700</v>
      </c>
      <c r="K171" s="24">
        <v>0.67</v>
      </c>
      <c r="L171" s="535">
        <f t="shared" si="75"/>
        <v>7705.73</v>
      </c>
      <c r="M171" s="65">
        <f t="shared" si="76"/>
        <v>7700</v>
      </c>
      <c r="N171" s="27"/>
      <c r="O171" s="27"/>
      <c r="P171" s="28">
        <f t="shared" si="58"/>
        <v>6.4</v>
      </c>
      <c r="Q171" s="29">
        <f t="shared" si="59"/>
        <v>6.1135000000000002</v>
      </c>
      <c r="R171" s="27"/>
      <c r="S171" s="30">
        <f t="shared" si="77"/>
        <v>7705.73</v>
      </c>
      <c r="T171" s="31"/>
      <c r="U171" s="32">
        <f t="shared" si="78"/>
        <v>7700</v>
      </c>
      <c r="V171" s="33">
        <f t="shared" si="79"/>
        <v>6.1135000000000002</v>
      </c>
      <c r="W171" s="33"/>
      <c r="X171" s="34">
        <f t="shared" si="53"/>
        <v>6.4</v>
      </c>
      <c r="Y171" s="35">
        <f t="shared" si="50"/>
        <v>6.1135000000000002</v>
      </c>
      <c r="Z171" s="36">
        <f t="shared" si="80"/>
        <v>6.1135000000000002</v>
      </c>
      <c r="AA171" s="1"/>
      <c r="AB171" s="1"/>
      <c r="AC171" s="1"/>
      <c r="AD171" s="1"/>
      <c r="AE171" s="1"/>
      <c r="AF171" s="1"/>
      <c r="AG171" s="1"/>
      <c r="AH171" s="1"/>
    </row>
    <row r="172" spans="1:34" x14ac:dyDescent="0.25">
      <c r="A172" s="44">
        <v>140</v>
      </c>
      <c r="B172" s="626" t="s">
        <v>161</v>
      </c>
      <c r="C172" s="94"/>
      <c r="D172" s="94"/>
      <c r="E172" s="94"/>
      <c r="F172" s="564"/>
      <c r="G172" s="62">
        <v>5.73</v>
      </c>
      <c r="H172" s="63"/>
      <c r="I172" s="22">
        <v>5.73</v>
      </c>
      <c r="J172" s="51">
        <v>7700</v>
      </c>
      <c r="K172" s="24">
        <v>0.67</v>
      </c>
      <c r="L172" s="535">
        <f t="shared" si="75"/>
        <v>7705.73</v>
      </c>
      <c r="M172" s="65">
        <f t="shared" si="76"/>
        <v>7700</v>
      </c>
      <c r="N172" s="27"/>
      <c r="O172" s="27"/>
      <c r="P172" s="28">
        <f t="shared" si="58"/>
        <v>6.4</v>
      </c>
      <c r="Q172" s="29">
        <f t="shared" si="59"/>
        <v>6.1135000000000002</v>
      </c>
      <c r="R172" s="27"/>
      <c r="S172" s="30">
        <f t="shared" si="77"/>
        <v>7705.73</v>
      </c>
      <c r="T172" s="31"/>
      <c r="U172" s="32">
        <f t="shared" si="78"/>
        <v>7700</v>
      </c>
      <c r="V172" s="33">
        <f t="shared" si="79"/>
        <v>6.1135000000000002</v>
      </c>
      <c r="W172" s="33"/>
      <c r="X172" s="34">
        <f t="shared" si="53"/>
        <v>6.4</v>
      </c>
      <c r="Y172" s="35">
        <f t="shared" si="50"/>
        <v>6.1135000000000002</v>
      </c>
      <c r="Z172" s="36">
        <f t="shared" si="80"/>
        <v>6.1135000000000002</v>
      </c>
      <c r="AA172" s="1"/>
      <c r="AB172" s="1"/>
      <c r="AC172" s="1"/>
      <c r="AD172" s="1"/>
      <c r="AE172" s="1"/>
      <c r="AF172" s="1"/>
      <c r="AG172" s="1"/>
      <c r="AH172" s="1"/>
    </row>
    <row r="173" spans="1:34" x14ac:dyDescent="0.25">
      <c r="A173" s="87">
        <v>141</v>
      </c>
      <c r="B173" s="505" t="s">
        <v>162</v>
      </c>
      <c r="C173" s="68"/>
      <c r="D173" s="68"/>
      <c r="E173" s="68"/>
      <c r="F173" s="69"/>
      <c r="G173" s="62">
        <v>5.73</v>
      </c>
      <c r="H173" s="63"/>
      <c r="I173" s="22">
        <v>5.73</v>
      </c>
      <c r="J173" s="563">
        <v>7700</v>
      </c>
      <c r="K173" s="24">
        <v>0.67</v>
      </c>
      <c r="L173" s="535">
        <f t="shared" si="75"/>
        <v>7705.73</v>
      </c>
      <c r="M173" s="65">
        <f t="shared" si="76"/>
        <v>7700</v>
      </c>
      <c r="N173" s="27"/>
      <c r="O173" s="27"/>
      <c r="P173" s="28">
        <f t="shared" si="58"/>
        <v>6.4</v>
      </c>
      <c r="Q173" s="29">
        <f t="shared" si="59"/>
        <v>6.1135000000000002</v>
      </c>
      <c r="R173" s="27"/>
      <c r="S173" s="30">
        <f t="shared" si="77"/>
        <v>7705.73</v>
      </c>
      <c r="T173" s="31"/>
      <c r="U173" s="32">
        <f t="shared" si="78"/>
        <v>7700</v>
      </c>
      <c r="V173" s="33">
        <f t="shared" si="79"/>
        <v>6.1135000000000002</v>
      </c>
      <c r="W173" s="33"/>
      <c r="X173" s="34">
        <f t="shared" si="53"/>
        <v>6.4</v>
      </c>
      <c r="Y173" s="35">
        <f t="shared" si="50"/>
        <v>6.1135000000000002</v>
      </c>
      <c r="Z173" s="36">
        <f t="shared" si="80"/>
        <v>6.1135000000000002</v>
      </c>
      <c r="AA173" s="1"/>
      <c r="AB173" s="1"/>
      <c r="AC173" s="1"/>
      <c r="AD173" s="1"/>
      <c r="AE173" s="1"/>
      <c r="AF173" s="1"/>
      <c r="AG173" s="1"/>
      <c r="AH173" s="1"/>
    </row>
    <row r="174" spans="1:34" x14ac:dyDescent="0.25">
      <c r="A174" s="44">
        <v>142</v>
      </c>
      <c r="B174" s="53" t="s">
        <v>163</v>
      </c>
      <c r="C174" s="54"/>
      <c r="D174" s="54"/>
      <c r="E174" s="54"/>
      <c r="F174" s="61"/>
      <c r="G174" s="62">
        <v>5.73</v>
      </c>
      <c r="H174" s="63"/>
      <c r="I174" s="22">
        <v>5.73</v>
      </c>
      <c r="J174" s="51">
        <v>7700</v>
      </c>
      <c r="K174" s="24">
        <v>0.67</v>
      </c>
      <c r="L174" s="535">
        <f t="shared" si="75"/>
        <v>7705.73</v>
      </c>
      <c r="M174" s="65">
        <f t="shared" si="76"/>
        <v>7700</v>
      </c>
      <c r="N174" s="27"/>
      <c r="O174" s="27"/>
      <c r="P174" s="28">
        <f t="shared" si="58"/>
        <v>6.4</v>
      </c>
      <c r="Q174" s="29">
        <f t="shared" si="59"/>
        <v>6.1135000000000002</v>
      </c>
      <c r="R174" s="27"/>
      <c r="S174" s="30">
        <f t="shared" si="77"/>
        <v>7705.73</v>
      </c>
      <c r="T174" s="31"/>
      <c r="U174" s="32">
        <f t="shared" si="78"/>
        <v>7700</v>
      </c>
      <c r="V174" s="33">
        <f t="shared" si="79"/>
        <v>6.1135000000000002</v>
      </c>
      <c r="W174" s="33"/>
      <c r="X174" s="34">
        <f t="shared" si="53"/>
        <v>6.4</v>
      </c>
      <c r="Y174" s="35">
        <f t="shared" si="50"/>
        <v>6.1135000000000002</v>
      </c>
      <c r="Z174" s="36">
        <f t="shared" si="80"/>
        <v>6.1135000000000002</v>
      </c>
      <c r="AA174" s="1"/>
      <c r="AB174" s="1"/>
      <c r="AC174" s="1"/>
      <c r="AD174" s="1"/>
      <c r="AE174" s="1"/>
      <c r="AF174" s="1"/>
      <c r="AG174" s="1"/>
      <c r="AH174" s="1"/>
    </row>
    <row r="175" spans="1:34" x14ac:dyDescent="0.25">
      <c r="A175" s="44">
        <v>143</v>
      </c>
      <c r="B175" s="53" t="s">
        <v>164</v>
      </c>
      <c r="C175" s="54"/>
      <c r="D175" s="54"/>
      <c r="E175" s="54"/>
      <c r="F175" s="61"/>
      <c r="G175" s="62">
        <v>5.73</v>
      </c>
      <c r="H175" s="63"/>
      <c r="I175" s="22">
        <v>5.73</v>
      </c>
      <c r="J175" s="51">
        <v>6600</v>
      </c>
      <c r="K175" s="24">
        <v>0.79</v>
      </c>
      <c r="L175" s="535">
        <f t="shared" si="75"/>
        <v>6605.73</v>
      </c>
      <c r="M175" s="65">
        <f t="shared" si="76"/>
        <v>6600</v>
      </c>
      <c r="N175" s="27"/>
      <c r="O175" s="27"/>
      <c r="P175" s="28">
        <f t="shared" si="58"/>
        <v>6.5200000000000005</v>
      </c>
      <c r="Q175" s="29">
        <f t="shared" si="59"/>
        <v>6.2335000000000003</v>
      </c>
      <c r="R175" s="27"/>
      <c r="S175" s="30">
        <f t="shared" si="77"/>
        <v>6605.73</v>
      </c>
      <c r="T175" s="31"/>
      <c r="U175" s="32">
        <f t="shared" si="78"/>
        <v>6600</v>
      </c>
      <c r="V175" s="33">
        <f t="shared" si="79"/>
        <v>6.2335000000000003</v>
      </c>
      <c r="W175" s="33"/>
      <c r="X175" s="34">
        <f t="shared" si="53"/>
        <v>6.5200000000000005</v>
      </c>
      <c r="Y175" s="35">
        <f t="shared" si="50"/>
        <v>6.2335000000000003</v>
      </c>
      <c r="Z175" s="36">
        <f t="shared" si="80"/>
        <v>6.2335000000000003</v>
      </c>
      <c r="AA175" s="1"/>
      <c r="AB175" s="1"/>
      <c r="AC175" s="1"/>
      <c r="AD175" s="1"/>
      <c r="AE175" s="1"/>
      <c r="AF175" s="1"/>
      <c r="AG175" s="1"/>
      <c r="AH175" s="1"/>
    </row>
    <row r="176" spans="1:34" x14ac:dyDescent="0.25">
      <c r="A176" s="44">
        <v>144</v>
      </c>
      <c r="B176" s="626" t="s">
        <v>165</v>
      </c>
      <c r="C176" s="94"/>
      <c r="D176" s="94"/>
      <c r="E176" s="94"/>
      <c r="F176" s="564"/>
      <c r="G176" s="62">
        <v>5.73</v>
      </c>
      <c r="H176" s="63"/>
      <c r="I176" s="22">
        <v>5.73</v>
      </c>
      <c r="J176" s="51">
        <v>7600</v>
      </c>
      <c r="K176" s="24">
        <v>0.65</v>
      </c>
      <c r="L176" s="535">
        <f t="shared" si="75"/>
        <v>7605.73</v>
      </c>
      <c r="M176" s="65">
        <f t="shared" si="76"/>
        <v>7600</v>
      </c>
      <c r="N176" s="27"/>
      <c r="O176" s="27"/>
      <c r="P176" s="28">
        <f t="shared" si="58"/>
        <v>6.3800000000000008</v>
      </c>
      <c r="Q176" s="29">
        <f t="shared" si="59"/>
        <v>6.0935000000000006</v>
      </c>
      <c r="R176" s="27"/>
      <c r="S176" s="30">
        <f t="shared" si="77"/>
        <v>7605.73</v>
      </c>
      <c r="T176" s="31"/>
      <c r="U176" s="32">
        <f t="shared" si="78"/>
        <v>7600</v>
      </c>
      <c r="V176" s="33">
        <f t="shared" si="79"/>
        <v>6.0935000000000006</v>
      </c>
      <c r="W176" s="33"/>
      <c r="X176" s="34">
        <f t="shared" si="53"/>
        <v>6.3800000000000008</v>
      </c>
      <c r="Y176" s="35">
        <f t="shared" si="50"/>
        <v>6.0935000000000006</v>
      </c>
      <c r="Z176" s="36">
        <f t="shared" si="80"/>
        <v>6.0935000000000006</v>
      </c>
      <c r="AA176" s="1"/>
      <c r="AB176" s="1"/>
      <c r="AC176" s="1"/>
      <c r="AD176" s="1"/>
      <c r="AE176" s="1"/>
      <c r="AF176" s="1"/>
      <c r="AG176" s="1"/>
      <c r="AH176" s="1"/>
    </row>
    <row r="177" spans="1:34" x14ac:dyDescent="0.25">
      <c r="A177" s="87">
        <v>145</v>
      </c>
      <c r="B177" s="626" t="s">
        <v>166</v>
      </c>
      <c r="C177" s="94"/>
      <c r="D177" s="94"/>
      <c r="E177" s="94"/>
      <c r="F177" s="564"/>
      <c r="G177" s="62">
        <v>5.73</v>
      </c>
      <c r="H177" s="63"/>
      <c r="I177" s="22">
        <v>5.73</v>
      </c>
      <c r="J177" s="51">
        <v>7500</v>
      </c>
      <c r="K177" s="24">
        <v>0.65</v>
      </c>
      <c r="L177" s="535">
        <f t="shared" si="75"/>
        <v>7505.73</v>
      </c>
      <c r="M177" s="65">
        <f t="shared" si="76"/>
        <v>7500</v>
      </c>
      <c r="N177" s="27"/>
      <c r="O177" s="27"/>
      <c r="P177" s="28">
        <f t="shared" si="58"/>
        <v>6.3800000000000008</v>
      </c>
      <c r="Q177" s="29">
        <f t="shared" si="59"/>
        <v>6.0935000000000006</v>
      </c>
      <c r="R177" s="27"/>
      <c r="S177" s="30">
        <f t="shared" si="77"/>
        <v>7505.73</v>
      </c>
      <c r="T177" s="31"/>
      <c r="U177" s="32">
        <f t="shared" si="78"/>
        <v>7500</v>
      </c>
      <c r="V177" s="33">
        <f t="shared" si="79"/>
        <v>6.0935000000000006</v>
      </c>
      <c r="W177" s="33"/>
      <c r="X177" s="34">
        <f t="shared" si="53"/>
        <v>6.3800000000000008</v>
      </c>
      <c r="Y177" s="35">
        <f t="shared" si="50"/>
        <v>6.0935000000000006</v>
      </c>
      <c r="Z177" s="36">
        <f t="shared" si="80"/>
        <v>6.0935000000000006</v>
      </c>
      <c r="AA177" s="1"/>
      <c r="AB177" s="1"/>
      <c r="AC177" s="1"/>
      <c r="AD177" s="1"/>
      <c r="AE177" s="1"/>
      <c r="AF177" s="1"/>
      <c r="AG177" s="1"/>
      <c r="AH177" s="1"/>
    </row>
    <row r="178" spans="1:34" x14ac:dyDescent="0.25">
      <c r="A178" s="44">
        <v>146</v>
      </c>
      <c r="B178" s="53" t="s">
        <v>167</v>
      </c>
      <c r="C178" s="54"/>
      <c r="D178" s="54"/>
      <c r="E178" s="54"/>
      <c r="F178" s="61"/>
      <c r="G178" s="62">
        <v>5.73</v>
      </c>
      <c r="H178" s="63"/>
      <c r="I178" s="22">
        <v>5.73</v>
      </c>
      <c r="J178" s="51">
        <v>25500</v>
      </c>
      <c r="K178" s="22">
        <v>3.32</v>
      </c>
      <c r="L178" s="535">
        <f t="shared" si="75"/>
        <v>25505.73</v>
      </c>
      <c r="M178" s="65">
        <f t="shared" si="76"/>
        <v>25500</v>
      </c>
      <c r="N178" s="27"/>
      <c r="O178" s="27"/>
      <c r="P178" s="28">
        <f t="shared" si="58"/>
        <v>9.0500000000000007</v>
      </c>
      <c r="Q178" s="29">
        <f t="shared" si="59"/>
        <v>8.7635000000000005</v>
      </c>
      <c r="R178" s="27"/>
      <c r="S178" s="30">
        <f t="shared" si="77"/>
        <v>25505.73</v>
      </c>
      <c r="T178" s="31"/>
      <c r="U178" s="32">
        <f t="shared" si="78"/>
        <v>25500</v>
      </c>
      <c r="V178" s="33">
        <f t="shared" si="79"/>
        <v>8.7635000000000005</v>
      </c>
      <c r="W178" s="33"/>
      <c r="X178" s="34">
        <f t="shared" si="53"/>
        <v>9.0500000000000007</v>
      </c>
      <c r="Y178" s="35">
        <f t="shared" si="50"/>
        <v>8.7635000000000005</v>
      </c>
      <c r="Z178" s="36">
        <f t="shared" si="80"/>
        <v>8.7635000000000005</v>
      </c>
      <c r="AA178" s="1"/>
      <c r="AB178" s="1"/>
      <c r="AC178" s="1"/>
      <c r="AD178" s="1"/>
      <c r="AE178" s="1"/>
      <c r="AF178" s="1"/>
      <c r="AG178" s="1"/>
      <c r="AH178" s="1"/>
    </row>
    <row r="179" spans="1:34" x14ac:dyDescent="0.25">
      <c r="A179" s="44">
        <v>147</v>
      </c>
      <c r="B179" s="53" t="s">
        <v>168</v>
      </c>
      <c r="C179" s="54"/>
      <c r="D179" s="54"/>
      <c r="E179" s="54"/>
      <c r="F179" s="61"/>
      <c r="G179" s="62">
        <v>5.73</v>
      </c>
      <c r="H179" s="63"/>
      <c r="I179" s="22">
        <v>5.73</v>
      </c>
      <c r="J179" s="51">
        <v>3800</v>
      </c>
      <c r="K179" s="562">
        <v>2.41</v>
      </c>
      <c r="L179" s="535">
        <f t="shared" si="75"/>
        <v>3805.73</v>
      </c>
      <c r="M179" s="65">
        <f t="shared" si="76"/>
        <v>3800</v>
      </c>
      <c r="N179" s="27"/>
      <c r="O179" s="27"/>
      <c r="P179" s="28">
        <f t="shared" si="58"/>
        <v>8.14</v>
      </c>
      <c r="Q179" s="29">
        <f t="shared" si="59"/>
        <v>7.8535000000000004</v>
      </c>
      <c r="R179" s="27"/>
      <c r="S179" s="30">
        <f t="shared" si="77"/>
        <v>3805.73</v>
      </c>
      <c r="T179" s="31"/>
      <c r="U179" s="32">
        <f t="shared" si="78"/>
        <v>3800</v>
      </c>
      <c r="V179" s="33">
        <f t="shared" si="79"/>
        <v>7.8535000000000004</v>
      </c>
      <c r="W179" s="33"/>
      <c r="X179" s="34">
        <f t="shared" si="53"/>
        <v>8.14</v>
      </c>
      <c r="Y179" s="35">
        <f t="shared" si="50"/>
        <v>7.8535000000000004</v>
      </c>
      <c r="Z179" s="36">
        <f t="shared" si="80"/>
        <v>7.8535000000000004</v>
      </c>
      <c r="AA179" s="1"/>
      <c r="AB179" s="1"/>
      <c r="AC179" s="1"/>
      <c r="AD179" s="1"/>
      <c r="AE179" s="1"/>
      <c r="AF179" s="1"/>
      <c r="AG179" s="1"/>
      <c r="AH179" s="1"/>
    </row>
    <row r="180" spans="1:34" x14ac:dyDescent="0.25">
      <c r="A180" s="52">
        <v>148</v>
      </c>
      <c r="B180" s="505" t="s">
        <v>169</v>
      </c>
      <c r="C180" s="68"/>
      <c r="D180" s="68"/>
      <c r="E180" s="68"/>
      <c r="F180" s="69"/>
      <c r="G180" s="62">
        <v>5.73</v>
      </c>
      <c r="H180" s="63"/>
      <c r="I180" s="22">
        <v>5.73</v>
      </c>
      <c r="J180" s="563">
        <v>5700</v>
      </c>
      <c r="K180" s="22">
        <v>0.66</v>
      </c>
      <c r="L180" s="535">
        <f t="shared" si="75"/>
        <v>5705.73</v>
      </c>
      <c r="M180" s="65">
        <f t="shared" si="76"/>
        <v>5700</v>
      </c>
      <c r="N180" s="27"/>
      <c r="O180" s="27"/>
      <c r="P180" s="28">
        <f t="shared" si="58"/>
        <v>6.3900000000000006</v>
      </c>
      <c r="Q180" s="29">
        <f t="shared" si="59"/>
        <v>6.1035000000000004</v>
      </c>
      <c r="R180" s="27"/>
      <c r="S180" s="30">
        <f t="shared" si="77"/>
        <v>5705.73</v>
      </c>
      <c r="T180" s="31"/>
      <c r="U180" s="32">
        <f t="shared" si="78"/>
        <v>5700</v>
      </c>
      <c r="V180" s="33">
        <f t="shared" si="79"/>
        <v>6.1035000000000004</v>
      </c>
      <c r="W180" s="33"/>
      <c r="X180" s="34">
        <f t="shared" si="53"/>
        <v>6.3900000000000006</v>
      </c>
      <c r="Y180" s="35">
        <f t="shared" si="50"/>
        <v>6.1035000000000004</v>
      </c>
      <c r="Z180" s="36">
        <f t="shared" si="80"/>
        <v>6.1035000000000004</v>
      </c>
      <c r="AA180" s="1"/>
      <c r="AB180" s="1"/>
      <c r="AC180" s="1"/>
      <c r="AD180" s="1"/>
      <c r="AE180" s="1"/>
      <c r="AF180" s="1"/>
      <c r="AG180" s="1"/>
      <c r="AH180" s="1"/>
    </row>
    <row r="181" spans="1:34" x14ac:dyDescent="0.25">
      <c r="A181" s="44">
        <v>149</v>
      </c>
      <c r="B181" s="626" t="s">
        <v>170</v>
      </c>
      <c r="C181" s="94"/>
      <c r="D181" s="94"/>
      <c r="E181" s="94"/>
      <c r="F181" s="564"/>
      <c r="G181" s="62">
        <v>5.73</v>
      </c>
      <c r="H181" s="63"/>
      <c r="I181" s="22">
        <v>5.73</v>
      </c>
      <c r="J181" s="55">
        <v>4200</v>
      </c>
      <c r="K181" s="24">
        <v>2.39</v>
      </c>
      <c r="L181" s="535">
        <f t="shared" si="75"/>
        <v>4205.7299999999996</v>
      </c>
      <c r="M181" s="65">
        <f t="shared" si="76"/>
        <v>4200</v>
      </c>
      <c r="N181" s="27"/>
      <c r="O181" s="27"/>
      <c r="P181" s="28">
        <f t="shared" si="58"/>
        <v>8.120000000000001</v>
      </c>
      <c r="Q181" s="29">
        <f t="shared" si="59"/>
        <v>7.8335000000000008</v>
      </c>
      <c r="R181" s="27"/>
      <c r="S181" s="30">
        <f t="shared" si="77"/>
        <v>4205.7299999999996</v>
      </c>
      <c r="T181" s="31"/>
      <c r="U181" s="32">
        <f t="shared" si="78"/>
        <v>4200</v>
      </c>
      <c r="V181" s="33">
        <f t="shared" si="79"/>
        <v>7.8335000000000008</v>
      </c>
      <c r="W181" s="33"/>
      <c r="X181" s="34">
        <f t="shared" si="53"/>
        <v>8.120000000000001</v>
      </c>
      <c r="Y181" s="35">
        <f t="shared" si="50"/>
        <v>7.8335000000000008</v>
      </c>
      <c r="Z181" s="36">
        <f t="shared" si="80"/>
        <v>7.8335000000000008</v>
      </c>
      <c r="AA181" s="1"/>
      <c r="AB181" s="1"/>
      <c r="AC181" s="1"/>
      <c r="AD181" s="1"/>
      <c r="AE181" s="1"/>
      <c r="AF181" s="1"/>
      <c r="AG181" s="1"/>
      <c r="AH181" s="1"/>
    </row>
    <row r="182" spans="1:34" x14ac:dyDescent="0.25">
      <c r="A182" s="44">
        <v>150</v>
      </c>
      <c r="B182" s="626" t="s">
        <v>171</v>
      </c>
      <c r="C182" s="94"/>
      <c r="D182" s="94"/>
      <c r="E182" s="94"/>
      <c r="F182" s="564"/>
      <c r="G182" s="62">
        <v>5.73</v>
      </c>
      <c r="H182" s="63"/>
      <c r="I182" s="22">
        <v>5.73</v>
      </c>
      <c r="J182" s="41">
        <v>2500</v>
      </c>
      <c r="K182" s="24">
        <v>0.92</v>
      </c>
      <c r="L182" s="535">
        <f t="shared" si="75"/>
        <v>2505.73</v>
      </c>
      <c r="M182" s="65">
        <f t="shared" si="76"/>
        <v>2500</v>
      </c>
      <c r="N182" s="27"/>
      <c r="O182" s="27"/>
      <c r="P182" s="28">
        <f t="shared" si="58"/>
        <v>6.65</v>
      </c>
      <c r="Q182" s="29">
        <f t="shared" si="59"/>
        <v>6.3635000000000002</v>
      </c>
      <c r="R182" s="27"/>
      <c r="S182" s="30">
        <f t="shared" si="77"/>
        <v>2505.73</v>
      </c>
      <c r="T182" s="31"/>
      <c r="U182" s="32">
        <f t="shared" si="78"/>
        <v>2500</v>
      </c>
      <c r="V182" s="33">
        <f>SUM(G182-G182*5%+K182)</f>
        <v>6.3635000000000002</v>
      </c>
      <c r="W182" s="33"/>
      <c r="X182" s="34">
        <f t="shared" si="53"/>
        <v>6.65</v>
      </c>
      <c r="Y182" s="35">
        <f t="shared" si="50"/>
        <v>6.3635000000000002</v>
      </c>
      <c r="Z182" s="36">
        <f t="shared" si="80"/>
        <v>6.3635000000000002</v>
      </c>
      <c r="AA182" s="1"/>
      <c r="AB182" s="1"/>
      <c r="AC182" s="1"/>
      <c r="AD182" s="1"/>
      <c r="AE182" s="1"/>
      <c r="AF182" s="1"/>
      <c r="AG182" s="1"/>
      <c r="AH182" s="1"/>
    </row>
    <row r="183" spans="1:34" x14ac:dyDescent="0.25">
      <c r="A183" s="44">
        <v>151</v>
      </c>
      <c r="B183" s="53" t="s">
        <v>172</v>
      </c>
      <c r="C183" s="54"/>
      <c r="D183" s="54"/>
      <c r="E183" s="54"/>
      <c r="F183" s="61"/>
      <c r="G183" s="62">
        <v>5.73</v>
      </c>
      <c r="H183" s="63"/>
      <c r="I183" s="22">
        <v>5.73</v>
      </c>
      <c r="J183" s="51">
        <v>1200</v>
      </c>
      <c r="K183" s="22">
        <v>0.72</v>
      </c>
      <c r="L183" s="535">
        <f t="shared" si="75"/>
        <v>1205.73</v>
      </c>
      <c r="M183" s="65">
        <f t="shared" si="76"/>
        <v>1200</v>
      </c>
      <c r="N183" s="27"/>
      <c r="O183" s="27"/>
      <c r="P183" s="28">
        <f t="shared" si="58"/>
        <v>6.45</v>
      </c>
      <c r="Q183" s="29">
        <f t="shared" si="59"/>
        <v>6.1635</v>
      </c>
      <c r="R183" s="27"/>
      <c r="S183" s="30">
        <f t="shared" si="77"/>
        <v>1205.73</v>
      </c>
      <c r="T183" s="31"/>
      <c r="U183" s="32">
        <f t="shared" si="78"/>
        <v>1200</v>
      </c>
      <c r="V183" s="33">
        <f t="shared" si="79"/>
        <v>6.1635</v>
      </c>
      <c r="W183" s="33"/>
      <c r="X183" s="34">
        <f t="shared" si="53"/>
        <v>6.45</v>
      </c>
      <c r="Y183" s="35">
        <f t="shared" si="50"/>
        <v>6.1635</v>
      </c>
      <c r="Z183" s="36">
        <f t="shared" si="80"/>
        <v>6.1635</v>
      </c>
      <c r="AA183" s="1"/>
      <c r="AB183" s="1"/>
      <c r="AC183" s="1"/>
      <c r="AD183" s="1"/>
      <c r="AE183" s="1"/>
      <c r="AF183" s="1"/>
      <c r="AG183" s="1"/>
      <c r="AH183" s="1"/>
    </row>
    <row r="184" spans="1:34" x14ac:dyDescent="0.25">
      <c r="A184" s="59">
        <v>152</v>
      </c>
      <c r="B184" s="79" t="s">
        <v>173</v>
      </c>
      <c r="C184" s="80"/>
      <c r="D184" s="80"/>
      <c r="E184" s="80"/>
      <c r="F184" s="81"/>
      <c r="G184" s="62">
        <v>5.73</v>
      </c>
      <c r="H184" s="63"/>
      <c r="I184" s="22">
        <v>5.73</v>
      </c>
      <c r="J184" s="71">
        <v>1200</v>
      </c>
      <c r="K184" s="22">
        <v>0.7</v>
      </c>
      <c r="L184" s="535">
        <f t="shared" si="75"/>
        <v>1205.73</v>
      </c>
      <c r="M184" s="65">
        <f t="shared" si="76"/>
        <v>1200</v>
      </c>
      <c r="N184" s="27"/>
      <c r="O184" s="27"/>
      <c r="P184" s="28">
        <f t="shared" si="58"/>
        <v>6.4300000000000006</v>
      </c>
      <c r="Q184" s="29">
        <f t="shared" si="59"/>
        <v>6.1435000000000004</v>
      </c>
      <c r="R184" s="27"/>
      <c r="S184" s="30">
        <f t="shared" si="77"/>
        <v>1205.73</v>
      </c>
      <c r="T184" s="31"/>
      <c r="U184" s="32">
        <f t="shared" si="78"/>
        <v>1200</v>
      </c>
      <c r="V184" s="33">
        <f t="shared" si="79"/>
        <v>6.1435000000000004</v>
      </c>
      <c r="W184" s="33"/>
      <c r="X184" s="34">
        <f t="shared" si="53"/>
        <v>6.4300000000000006</v>
      </c>
      <c r="Y184" s="35">
        <f t="shared" si="50"/>
        <v>6.1435000000000004</v>
      </c>
      <c r="Z184" s="36">
        <f t="shared" si="80"/>
        <v>6.1435000000000004</v>
      </c>
      <c r="AA184" s="1"/>
      <c r="AB184" s="1"/>
      <c r="AC184" s="1"/>
      <c r="AD184" s="1"/>
      <c r="AE184" s="1"/>
      <c r="AF184" s="1"/>
      <c r="AG184" s="1"/>
      <c r="AH184" s="1"/>
    </row>
    <row r="185" spans="1:34" x14ac:dyDescent="0.25">
      <c r="A185" s="59">
        <v>157</v>
      </c>
      <c r="B185" s="53" t="s">
        <v>536</v>
      </c>
      <c r="C185" s="54"/>
      <c r="D185" s="54"/>
      <c r="E185" s="54"/>
      <c r="F185" s="61"/>
      <c r="G185" s="62">
        <v>5.73</v>
      </c>
      <c r="H185" s="63"/>
      <c r="I185" s="22">
        <v>5.73</v>
      </c>
      <c r="J185" s="51">
        <v>1200</v>
      </c>
      <c r="K185" s="24">
        <v>7.85</v>
      </c>
      <c r="L185" s="535">
        <f t="shared" si="75"/>
        <v>1205.73</v>
      </c>
      <c r="M185" s="65">
        <f t="shared" si="76"/>
        <v>1200</v>
      </c>
      <c r="N185" s="27"/>
      <c r="O185" s="27"/>
      <c r="P185" s="28">
        <f>SUM(G185+K185)</f>
        <v>13.58</v>
      </c>
      <c r="Q185" s="29">
        <f>SUM(G185-G185*5%+K185)</f>
        <v>13.2935</v>
      </c>
      <c r="R185" s="27"/>
      <c r="S185" s="30">
        <f t="shared" si="77"/>
        <v>1205.73</v>
      </c>
      <c r="T185" s="31"/>
      <c r="U185" s="32">
        <f>ROUND(I185-I185*5%+J185,-2)</f>
        <v>1200</v>
      </c>
      <c r="V185" s="33">
        <f>SUM(G185-G185*5%+K185)</f>
        <v>13.2935</v>
      </c>
      <c r="W185" s="33"/>
      <c r="X185" s="34">
        <f>SUM(I185+K185)</f>
        <v>13.58</v>
      </c>
      <c r="Y185" s="35"/>
      <c r="Z185" s="36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25">
      <c r="A186" s="59">
        <v>157</v>
      </c>
      <c r="B186" s="53" t="s">
        <v>537</v>
      </c>
      <c r="C186" s="54"/>
      <c r="D186" s="54"/>
      <c r="E186" s="54"/>
      <c r="F186" s="61"/>
      <c r="G186" s="62">
        <v>5.73</v>
      </c>
      <c r="H186" s="63"/>
      <c r="I186" s="22">
        <v>5.73</v>
      </c>
      <c r="J186" s="51">
        <v>1200</v>
      </c>
      <c r="K186" s="24">
        <v>7.85</v>
      </c>
      <c r="L186" s="535">
        <f t="shared" si="75"/>
        <v>1205.73</v>
      </c>
      <c r="M186" s="65">
        <f t="shared" si="76"/>
        <v>1200</v>
      </c>
      <c r="N186" s="27"/>
      <c r="O186" s="27"/>
      <c r="P186" s="28">
        <f>SUM(G186+K186)</f>
        <v>13.58</v>
      </c>
      <c r="Q186" s="29">
        <f>SUM(G186-G186*5%+K186)</f>
        <v>13.2935</v>
      </c>
      <c r="R186" s="27"/>
      <c r="S186" s="30">
        <f t="shared" si="77"/>
        <v>1205.73</v>
      </c>
      <c r="T186" s="31"/>
      <c r="U186" s="32">
        <f>ROUND(I186-I186*5%+J186,-2)</f>
        <v>1200</v>
      </c>
      <c r="V186" s="33">
        <f>SUM(G186-G186*5%+K186)</f>
        <v>13.2935</v>
      </c>
      <c r="W186" s="33"/>
      <c r="X186" s="34">
        <f>SUM(I186+K186)</f>
        <v>13.58</v>
      </c>
      <c r="Y186" s="35"/>
      <c r="Z186" s="36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25">
      <c r="A187" s="59">
        <v>153</v>
      </c>
      <c r="B187" s="79" t="s">
        <v>471</v>
      </c>
      <c r="C187" s="80"/>
      <c r="D187" s="80"/>
      <c r="E187" s="80"/>
      <c r="F187" s="81"/>
      <c r="G187" s="62">
        <v>5.73</v>
      </c>
      <c r="H187" s="63"/>
      <c r="I187" s="22">
        <v>5.73</v>
      </c>
      <c r="J187" s="71">
        <v>1200</v>
      </c>
      <c r="K187" s="22">
        <v>1.53</v>
      </c>
      <c r="L187" s="535">
        <f t="shared" si="75"/>
        <v>1205.73</v>
      </c>
      <c r="M187" s="65">
        <f t="shared" si="76"/>
        <v>1200</v>
      </c>
      <c r="N187" s="27"/>
      <c r="O187" s="27"/>
      <c r="P187" s="28">
        <f t="shared" ref="P187:P188" si="81">SUM(G187+K187)</f>
        <v>7.2600000000000007</v>
      </c>
      <c r="Q187" s="29">
        <f t="shared" ref="Q187:Q188" si="82">SUM(G187-G187*5%+K187)</f>
        <v>6.9735000000000005</v>
      </c>
      <c r="R187" s="27"/>
      <c r="S187" s="30">
        <f t="shared" si="77"/>
        <v>1205.73</v>
      </c>
      <c r="T187" s="31"/>
      <c r="U187" s="32">
        <f t="shared" ref="U187:U188" si="83">ROUND(I187-I187*5%+J187,-2)</f>
        <v>1200</v>
      </c>
      <c r="V187" s="33">
        <f t="shared" ref="V187:V188" si="84">SUM(G187-G187*5%+K187)</f>
        <v>6.9735000000000005</v>
      </c>
      <c r="W187" s="33"/>
      <c r="X187" s="34">
        <f t="shared" ref="X187:X188" si="85">SUM(I187+K187)</f>
        <v>7.2600000000000007</v>
      </c>
      <c r="Y187" s="35"/>
      <c r="Z187" s="36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25">
      <c r="A188" s="59">
        <v>154</v>
      </c>
      <c r="B188" s="79" t="s">
        <v>472</v>
      </c>
      <c r="C188" s="80"/>
      <c r="D188" s="80"/>
      <c r="E188" s="80"/>
      <c r="F188" s="81"/>
      <c r="G188" s="62">
        <v>5.73</v>
      </c>
      <c r="H188" s="63"/>
      <c r="I188" s="22">
        <v>5.73</v>
      </c>
      <c r="J188" s="71">
        <v>1200</v>
      </c>
      <c r="K188" s="22">
        <v>1.4</v>
      </c>
      <c r="L188" s="535">
        <f t="shared" si="75"/>
        <v>1205.73</v>
      </c>
      <c r="M188" s="65">
        <f t="shared" si="76"/>
        <v>1200</v>
      </c>
      <c r="N188" s="27"/>
      <c r="O188" s="27"/>
      <c r="P188" s="28">
        <f t="shared" si="81"/>
        <v>7.1300000000000008</v>
      </c>
      <c r="Q188" s="29">
        <f t="shared" si="82"/>
        <v>6.8435000000000006</v>
      </c>
      <c r="R188" s="27"/>
      <c r="S188" s="30">
        <f t="shared" si="77"/>
        <v>1205.73</v>
      </c>
      <c r="T188" s="31"/>
      <c r="U188" s="32">
        <f t="shared" si="83"/>
        <v>1200</v>
      </c>
      <c r="V188" s="33">
        <f t="shared" si="84"/>
        <v>6.8435000000000006</v>
      </c>
      <c r="W188" s="33"/>
      <c r="X188" s="34">
        <f t="shared" si="85"/>
        <v>7.1300000000000008</v>
      </c>
      <c r="Y188" s="35"/>
      <c r="Z188" s="36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25">
      <c r="A189" s="44">
        <v>155</v>
      </c>
      <c r="B189" s="53" t="s">
        <v>174</v>
      </c>
      <c r="C189" s="54"/>
      <c r="D189" s="54"/>
      <c r="E189" s="54"/>
      <c r="F189" s="61"/>
      <c r="G189" s="62">
        <v>5.73</v>
      </c>
      <c r="H189" s="63"/>
      <c r="I189" s="22">
        <v>5.73</v>
      </c>
      <c r="J189" s="51">
        <v>1200</v>
      </c>
      <c r="K189" s="24">
        <v>2.17</v>
      </c>
      <c r="L189" s="535">
        <f>SUM(G189+J189)</f>
        <v>1205.73</v>
      </c>
      <c r="M189" s="65">
        <f>ROUND(G189-G189*5%+J189,-2)</f>
        <v>1200</v>
      </c>
      <c r="N189" s="27"/>
      <c r="O189" s="27"/>
      <c r="P189" s="28">
        <f>SUM(G189+K189)</f>
        <v>7.9</v>
      </c>
      <c r="Q189" s="29">
        <f>SUM(G189-G189*5%+K189)</f>
        <v>7.6135000000000002</v>
      </c>
      <c r="R189" s="27"/>
      <c r="S189" s="30">
        <f>SUM(I189+J189)</f>
        <v>1205.73</v>
      </c>
      <c r="T189" s="31"/>
      <c r="U189" s="32">
        <f>ROUND(I189-I189*5%+J189,-2)</f>
        <v>1200</v>
      </c>
      <c r="V189" s="33">
        <f>SUM(G189-G189*5%+K189)</f>
        <v>7.6135000000000002</v>
      </c>
      <c r="W189" s="33"/>
      <c r="X189" s="34">
        <f>SUM(I189+K189)</f>
        <v>7.9</v>
      </c>
      <c r="Y189" s="35">
        <f>SUM(I189-I189*5%+K189)</f>
        <v>7.6135000000000002</v>
      </c>
      <c r="Z189" s="36">
        <f t="shared" si="80"/>
        <v>7.6135000000000002</v>
      </c>
      <c r="AA189" s="1"/>
      <c r="AB189" s="1"/>
      <c r="AC189" s="1"/>
      <c r="AD189" s="1"/>
      <c r="AE189" s="1"/>
      <c r="AF189" s="1"/>
      <c r="AG189" s="1"/>
      <c r="AH189" s="1"/>
    </row>
    <row r="190" spans="1:34" x14ac:dyDescent="0.25">
      <c r="A190" s="59">
        <v>156</v>
      </c>
      <c r="B190" s="53" t="s">
        <v>175</v>
      </c>
      <c r="C190" s="54"/>
      <c r="D190" s="54"/>
      <c r="E190" s="54"/>
      <c r="F190" s="61"/>
      <c r="G190" s="62">
        <v>5.73</v>
      </c>
      <c r="H190" s="63"/>
      <c r="I190" s="22">
        <v>5.73</v>
      </c>
      <c r="J190" s="55">
        <v>10700</v>
      </c>
      <c r="K190" s="22">
        <v>1.36</v>
      </c>
      <c r="L190" s="535">
        <f>SUM(G190+J190)</f>
        <v>10705.73</v>
      </c>
      <c r="M190" s="65">
        <f>ROUND(G190-G190*5%+J190,-2)</f>
        <v>10700</v>
      </c>
      <c r="N190" s="27"/>
      <c r="O190" s="27"/>
      <c r="P190" s="28">
        <f t="shared" si="58"/>
        <v>7.0900000000000007</v>
      </c>
      <c r="Q190" s="29">
        <f t="shared" si="59"/>
        <v>6.8035000000000005</v>
      </c>
      <c r="R190" s="27"/>
      <c r="S190" s="30">
        <f>SUM(I190+J190)</f>
        <v>10705.73</v>
      </c>
      <c r="T190" s="31"/>
      <c r="U190" s="32">
        <f t="shared" si="78"/>
        <v>10700</v>
      </c>
      <c r="V190" s="33">
        <f t="shared" si="79"/>
        <v>6.8035000000000005</v>
      </c>
      <c r="W190" s="33"/>
      <c r="X190" s="34">
        <f t="shared" si="53"/>
        <v>7.0900000000000007</v>
      </c>
      <c r="Y190" s="35">
        <f t="shared" si="50"/>
        <v>6.8035000000000005</v>
      </c>
      <c r="Z190" s="36">
        <f t="shared" si="80"/>
        <v>6.8035000000000005</v>
      </c>
      <c r="AA190" s="1"/>
      <c r="AB190" s="1"/>
      <c r="AC190" s="1"/>
      <c r="AD190" s="1"/>
      <c r="AE190" s="1"/>
      <c r="AF190" s="1"/>
      <c r="AG190" s="1"/>
      <c r="AH190" s="1"/>
    </row>
    <row r="191" spans="1:34" x14ac:dyDescent="0.25">
      <c r="A191" s="718">
        <v>157</v>
      </c>
      <c r="B191" s="53" t="s">
        <v>176</v>
      </c>
      <c r="C191" s="54"/>
      <c r="D191" s="54"/>
      <c r="E191" s="54"/>
      <c r="F191" s="61"/>
      <c r="G191" s="62">
        <v>5.73</v>
      </c>
      <c r="H191" s="63"/>
      <c r="I191" s="22">
        <v>5.73</v>
      </c>
      <c r="J191" s="55">
        <v>19900</v>
      </c>
      <c r="K191" s="22">
        <v>1.86</v>
      </c>
      <c r="L191" s="535">
        <f>SUM(G191+J191)</f>
        <v>19905.73</v>
      </c>
      <c r="M191" s="65">
        <f>ROUND(G191-G191*5%+J191,-2)</f>
        <v>19900</v>
      </c>
      <c r="N191" s="27"/>
      <c r="O191" s="27"/>
      <c r="P191" s="28">
        <f t="shared" si="58"/>
        <v>7.5900000000000007</v>
      </c>
      <c r="Q191" s="29">
        <f t="shared" si="59"/>
        <v>7.3035000000000005</v>
      </c>
      <c r="R191" s="27"/>
      <c r="S191" s="30">
        <f>SUM(I191+J191)</f>
        <v>19905.73</v>
      </c>
      <c r="T191" s="31"/>
      <c r="U191" s="32">
        <f t="shared" si="78"/>
        <v>19900</v>
      </c>
      <c r="V191" s="33">
        <f t="shared" si="79"/>
        <v>7.3035000000000005</v>
      </c>
      <c r="W191" s="33"/>
      <c r="X191" s="34">
        <f t="shared" si="53"/>
        <v>7.5900000000000007</v>
      </c>
      <c r="Y191" s="35">
        <f t="shared" si="50"/>
        <v>7.3035000000000005</v>
      </c>
      <c r="Z191" s="36">
        <f t="shared" si="80"/>
        <v>7.3035000000000005</v>
      </c>
      <c r="AA191" s="1"/>
      <c r="AB191" s="1"/>
      <c r="AC191" s="1"/>
      <c r="AD191" s="1"/>
      <c r="AE191" s="1"/>
      <c r="AF191" s="1"/>
      <c r="AG191" s="1"/>
      <c r="AH191" s="1"/>
    </row>
    <row r="192" spans="1:34" x14ac:dyDescent="0.25">
      <c r="A192" s="44">
        <v>158</v>
      </c>
      <c r="B192" s="53" t="s">
        <v>177</v>
      </c>
      <c r="C192" s="54"/>
      <c r="D192" s="54"/>
      <c r="E192" s="54"/>
      <c r="F192" s="61"/>
      <c r="G192" s="62">
        <v>5.73</v>
      </c>
      <c r="H192" s="63"/>
      <c r="I192" s="22">
        <v>5.73</v>
      </c>
      <c r="J192" s="55">
        <v>7600</v>
      </c>
      <c r="K192" s="22">
        <v>1.86</v>
      </c>
      <c r="L192" s="535">
        <f>SUM(G192+J192)</f>
        <v>7605.73</v>
      </c>
      <c r="M192" s="65">
        <f>ROUND(G192-G192*5%+J192,-2)</f>
        <v>7600</v>
      </c>
      <c r="N192" s="27"/>
      <c r="O192" s="27"/>
      <c r="P192" s="28">
        <f t="shared" si="58"/>
        <v>7.5900000000000007</v>
      </c>
      <c r="Q192" s="29">
        <f t="shared" si="59"/>
        <v>7.3035000000000005</v>
      </c>
      <c r="R192" s="27"/>
      <c r="S192" s="30">
        <f>SUM(I192+J192)</f>
        <v>7605.73</v>
      </c>
      <c r="T192" s="31"/>
      <c r="U192" s="32">
        <f t="shared" si="78"/>
        <v>7600</v>
      </c>
      <c r="V192" s="33">
        <f t="shared" si="79"/>
        <v>7.3035000000000005</v>
      </c>
      <c r="W192" s="33"/>
      <c r="X192" s="34">
        <f t="shared" si="53"/>
        <v>7.5900000000000007</v>
      </c>
      <c r="Y192" s="35">
        <f t="shared" ref="Y192:Y239" si="86">SUM(I192-I192*5%+K192)</f>
        <v>7.3035000000000005</v>
      </c>
      <c r="Z192" s="36">
        <f t="shared" si="80"/>
        <v>7.3035000000000005</v>
      </c>
      <c r="AA192" s="1"/>
      <c r="AB192" s="1"/>
      <c r="AC192" s="1"/>
      <c r="AD192" s="1"/>
      <c r="AE192" s="1"/>
      <c r="AF192" s="1"/>
      <c r="AG192" s="1"/>
      <c r="AH192" s="1"/>
    </row>
    <row r="193" spans="1:34" x14ac:dyDescent="0.25">
      <c r="A193" s="789" t="s">
        <v>178</v>
      </c>
      <c r="B193" s="790"/>
      <c r="C193" s="790"/>
      <c r="D193" s="790"/>
      <c r="E193" s="790"/>
      <c r="F193" s="790"/>
      <c r="G193" s="790"/>
      <c r="H193" s="790"/>
      <c r="I193" s="790"/>
      <c r="J193" s="790"/>
      <c r="K193" s="790"/>
      <c r="L193" s="790"/>
      <c r="M193" s="790"/>
      <c r="N193" s="790"/>
      <c r="O193" s="790"/>
      <c r="P193" s="790"/>
      <c r="Q193" s="790"/>
      <c r="R193" s="790"/>
      <c r="S193" s="790"/>
      <c r="T193" s="790"/>
      <c r="U193" s="790"/>
      <c r="V193" s="790"/>
      <c r="W193" s="790"/>
      <c r="X193" s="790"/>
      <c r="Y193" s="791"/>
      <c r="Z193" s="57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5">
      <c r="A194" s="87">
        <v>159</v>
      </c>
      <c r="B194" s="757" t="s">
        <v>179</v>
      </c>
      <c r="C194" s="758"/>
      <c r="D194" s="758"/>
      <c r="E194" s="758"/>
      <c r="F194" s="759"/>
      <c r="G194" s="62">
        <v>6.69</v>
      </c>
      <c r="H194" s="63"/>
      <c r="I194" s="22">
        <v>8.3800000000000008</v>
      </c>
      <c r="J194" s="41">
        <v>17800</v>
      </c>
      <c r="K194" s="22">
        <v>2.5</v>
      </c>
      <c r="L194" s="84">
        <f t="shared" ref="L194:L200" si="87">SUM(G194+J194)</f>
        <v>17806.689999999999</v>
      </c>
      <c r="M194" s="65">
        <f t="shared" ref="M194:M200" si="88">ROUND(G194-G194*5%+J194,-2)</f>
        <v>17800</v>
      </c>
      <c r="N194" s="85"/>
      <c r="O194" s="85"/>
      <c r="P194" s="28">
        <f t="shared" si="58"/>
        <v>9.1900000000000013</v>
      </c>
      <c r="Q194" s="29">
        <f t="shared" si="59"/>
        <v>8.8554999999999993</v>
      </c>
      <c r="R194" s="85"/>
      <c r="S194" s="86">
        <f t="shared" ref="S194:S200" si="89">I194+J194</f>
        <v>17808.38</v>
      </c>
      <c r="T194" s="31"/>
      <c r="U194" s="32">
        <f t="shared" ref="U194:U200" si="90">ROUND(I194-I194*5%+J194,-2)</f>
        <v>17800</v>
      </c>
      <c r="V194" s="33">
        <f>SUM(G194-G194*5%+K194)</f>
        <v>8.8554999999999993</v>
      </c>
      <c r="W194" s="33"/>
      <c r="X194" s="34">
        <f t="shared" ref="X194:X200" si="91">SUM(I194+K194)</f>
        <v>10.88</v>
      </c>
      <c r="Y194" s="35">
        <f t="shared" si="86"/>
        <v>10.461</v>
      </c>
      <c r="Z194" s="36">
        <f>SUM(I194-I194*5%+K194)</f>
        <v>10.461</v>
      </c>
      <c r="AA194" s="1"/>
      <c r="AB194" s="1"/>
      <c r="AC194" s="1"/>
      <c r="AD194" s="1"/>
      <c r="AE194" s="1"/>
      <c r="AF194" s="1"/>
      <c r="AG194" s="1"/>
      <c r="AH194" s="1"/>
    </row>
    <row r="195" spans="1:34" x14ac:dyDescent="0.25">
      <c r="A195" s="52">
        <v>160</v>
      </c>
      <c r="B195" s="49" t="s">
        <v>180</v>
      </c>
      <c r="C195" s="50"/>
      <c r="D195" s="50"/>
      <c r="E195" s="70"/>
      <c r="F195" s="70"/>
      <c r="G195" s="565">
        <v>4.68</v>
      </c>
      <c r="H195" s="63"/>
      <c r="I195" s="253">
        <v>5.8</v>
      </c>
      <c r="J195" s="47">
        <v>13900</v>
      </c>
      <c r="K195" s="235">
        <v>2.04</v>
      </c>
      <c r="L195" s="566">
        <f t="shared" si="87"/>
        <v>13904.68</v>
      </c>
      <c r="M195" s="567">
        <f t="shared" si="88"/>
        <v>13900</v>
      </c>
      <c r="N195" s="568"/>
      <c r="O195" s="568"/>
      <c r="P195" s="475">
        <f t="shared" si="58"/>
        <v>6.72</v>
      </c>
      <c r="Q195" s="569">
        <f t="shared" si="59"/>
        <v>6.4859999999999998</v>
      </c>
      <c r="R195" s="568"/>
      <c r="S195" s="570">
        <f t="shared" si="89"/>
        <v>13905.8</v>
      </c>
      <c r="T195" s="571"/>
      <c r="U195" s="572">
        <f t="shared" si="90"/>
        <v>13900</v>
      </c>
      <c r="V195" s="573">
        <f t="shared" ref="V195:V200" si="92">SUM(G195-G195*5%+K195)</f>
        <v>6.4859999999999998</v>
      </c>
      <c r="W195" s="573"/>
      <c r="X195" s="34">
        <f t="shared" si="91"/>
        <v>7.84</v>
      </c>
      <c r="Y195" s="35">
        <f t="shared" si="86"/>
        <v>7.55</v>
      </c>
      <c r="Z195" s="36">
        <f t="shared" ref="Z195:Z200" si="93">SUM(I195-I195*5%+K195)</f>
        <v>7.55</v>
      </c>
      <c r="AA195" s="1"/>
      <c r="AB195" s="1"/>
      <c r="AC195" s="1"/>
      <c r="AD195" s="1"/>
      <c r="AE195" s="1"/>
      <c r="AF195" s="1"/>
      <c r="AG195" s="1"/>
      <c r="AH195" s="1"/>
    </row>
    <row r="196" spans="1:34" x14ac:dyDescent="0.25">
      <c r="A196" s="52">
        <v>161</v>
      </c>
      <c r="B196" s="51" t="s">
        <v>181</v>
      </c>
      <c r="C196" s="51"/>
      <c r="D196" s="51"/>
      <c r="E196" s="51"/>
      <c r="F196" s="51"/>
      <c r="G196" s="62">
        <v>4.68</v>
      </c>
      <c r="H196" s="233"/>
      <c r="I196" s="22">
        <v>5.8</v>
      </c>
      <c r="J196" s="41">
        <v>4900</v>
      </c>
      <c r="K196" s="22">
        <v>0.12</v>
      </c>
      <c r="L196" s="84">
        <f t="shared" si="87"/>
        <v>4904.68</v>
      </c>
      <c r="M196" s="574">
        <f t="shared" si="88"/>
        <v>4900</v>
      </c>
      <c r="N196" s="84"/>
      <c r="O196" s="84"/>
      <c r="P196" s="28">
        <f t="shared" si="58"/>
        <v>4.8</v>
      </c>
      <c r="Q196" s="575">
        <f t="shared" si="59"/>
        <v>4.5659999999999998</v>
      </c>
      <c r="R196" s="84"/>
      <c r="S196" s="552">
        <f t="shared" si="89"/>
        <v>4905.8</v>
      </c>
      <c r="T196" s="576"/>
      <c r="U196" s="577">
        <f t="shared" si="90"/>
        <v>4900</v>
      </c>
      <c r="V196" s="96">
        <f t="shared" si="92"/>
        <v>4.5659999999999998</v>
      </c>
      <c r="W196" s="96"/>
      <c r="X196" s="34">
        <f t="shared" si="91"/>
        <v>5.92</v>
      </c>
      <c r="Y196" s="35">
        <f t="shared" si="86"/>
        <v>5.63</v>
      </c>
      <c r="Z196" s="36">
        <f t="shared" si="93"/>
        <v>5.63</v>
      </c>
      <c r="AA196" s="1"/>
      <c r="AB196" s="1"/>
      <c r="AC196" s="1"/>
      <c r="AD196" s="1"/>
      <c r="AE196" s="1"/>
      <c r="AF196" s="1"/>
      <c r="AG196" s="1"/>
      <c r="AH196" s="1"/>
    </row>
    <row r="197" spans="1:34" x14ac:dyDescent="0.25">
      <c r="A197" s="52">
        <v>162</v>
      </c>
      <c r="B197" s="505" t="s">
        <v>182</v>
      </c>
      <c r="C197" s="68"/>
      <c r="D197" s="68"/>
      <c r="E197" s="69"/>
      <c r="F197" s="69"/>
      <c r="G197" s="547">
        <v>9.36</v>
      </c>
      <c r="H197" s="234"/>
      <c r="I197" s="681">
        <v>11.6</v>
      </c>
      <c r="J197" s="682">
        <v>4900</v>
      </c>
      <c r="K197" s="681">
        <v>0.23</v>
      </c>
      <c r="L197" s="578">
        <f t="shared" si="87"/>
        <v>4909.3599999999997</v>
      </c>
      <c r="M197" s="579">
        <f t="shared" si="88"/>
        <v>4900</v>
      </c>
      <c r="N197" s="580"/>
      <c r="O197" s="580"/>
      <c r="P197" s="581">
        <f t="shared" si="58"/>
        <v>9.59</v>
      </c>
      <c r="Q197" s="582">
        <f t="shared" si="59"/>
        <v>9.1219999999999999</v>
      </c>
      <c r="R197" s="580"/>
      <c r="S197" s="583">
        <f t="shared" si="89"/>
        <v>4911.6000000000004</v>
      </c>
      <c r="T197" s="561"/>
      <c r="U197" s="584">
        <f t="shared" si="90"/>
        <v>4900</v>
      </c>
      <c r="V197" s="585">
        <f t="shared" si="92"/>
        <v>9.1219999999999999</v>
      </c>
      <c r="W197" s="585"/>
      <c r="X197" s="34">
        <f t="shared" si="91"/>
        <v>11.83</v>
      </c>
      <c r="Y197" s="35">
        <f t="shared" si="86"/>
        <v>11.25</v>
      </c>
      <c r="Z197" s="36">
        <f t="shared" si="93"/>
        <v>11.25</v>
      </c>
      <c r="AA197" s="1"/>
      <c r="AB197" s="1"/>
      <c r="AC197" s="1"/>
      <c r="AD197" s="1"/>
      <c r="AE197" s="1"/>
      <c r="AF197" s="1"/>
      <c r="AG197" s="1"/>
      <c r="AH197" s="1"/>
    </row>
    <row r="198" spans="1:34" x14ac:dyDescent="0.25">
      <c r="A198" s="44">
        <v>163</v>
      </c>
      <c r="B198" s="53" t="s">
        <v>183</v>
      </c>
      <c r="C198" s="54"/>
      <c r="D198" s="54"/>
      <c r="E198" s="61"/>
      <c r="F198" s="61"/>
      <c r="G198" s="62">
        <v>3.75</v>
      </c>
      <c r="H198" s="63"/>
      <c r="I198" s="22">
        <v>5.46</v>
      </c>
      <c r="J198" s="41">
        <v>600</v>
      </c>
      <c r="K198" s="24">
        <v>1.1499999999999999</v>
      </c>
      <c r="L198" s="84">
        <f t="shared" si="87"/>
        <v>603.75</v>
      </c>
      <c r="M198" s="65">
        <f t="shared" si="88"/>
        <v>600</v>
      </c>
      <c r="N198" s="85"/>
      <c r="O198" s="85"/>
      <c r="P198" s="28">
        <f t="shared" si="58"/>
        <v>4.9000000000000004</v>
      </c>
      <c r="Q198" s="29">
        <f t="shared" si="59"/>
        <v>4.7125000000000004</v>
      </c>
      <c r="R198" s="85"/>
      <c r="S198" s="86">
        <f t="shared" si="89"/>
        <v>605.46</v>
      </c>
      <c r="T198" s="31"/>
      <c r="U198" s="32">
        <f t="shared" si="90"/>
        <v>600</v>
      </c>
      <c r="V198" s="33">
        <f t="shared" si="92"/>
        <v>4.7125000000000004</v>
      </c>
      <c r="W198" s="33"/>
      <c r="X198" s="34">
        <f t="shared" si="91"/>
        <v>6.6099999999999994</v>
      </c>
      <c r="Y198" s="35">
        <f t="shared" si="86"/>
        <v>6.3369999999999997</v>
      </c>
      <c r="Z198" s="36">
        <f t="shared" si="93"/>
        <v>6.3369999999999997</v>
      </c>
      <c r="AA198" s="1"/>
      <c r="AB198" s="1"/>
      <c r="AC198" s="1"/>
      <c r="AD198" s="1"/>
      <c r="AE198" s="1"/>
      <c r="AF198" s="1"/>
      <c r="AG198" s="1"/>
      <c r="AH198" s="1"/>
    </row>
    <row r="199" spans="1:34" x14ac:dyDescent="0.25">
      <c r="A199" s="44">
        <v>164</v>
      </c>
      <c r="B199" s="627" t="s">
        <v>184</v>
      </c>
      <c r="C199" s="75"/>
      <c r="D199" s="75"/>
      <c r="E199" s="564"/>
      <c r="F199" s="586"/>
      <c r="G199" s="62">
        <v>5.62</v>
      </c>
      <c r="H199" s="63"/>
      <c r="I199" s="22">
        <v>7.31</v>
      </c>
      <c r="J199" s="47">
        <v>14200</v>
      </c>
      <c r="K199" s="24">
        <v>3.12</v>
      </c>
      <c r="L199" s="84">
        <f t="shared" si="87"/>
        <v>14205.62</v>
      </c>
      <c r="M199" s="65">
        <f t="shared" si="88"/>
        <v>14200</v>
      </c>
      <c r="N199" s="85"/>
      <c r="O199" s="85"/>
      <c r="P199" s="28">
        <f t="shared" si="58"/>
        <v>8.74</v>
      </c>
      <c r="Q199" s="29">
        <f t="shared" si="59"/>
        <v>8.4589999999999996</v>
      </c>
      <c r="R199" s="85"/>
      <c r="S199" s="86">
        <f t="shared" si="89"/>
        <v>14207.31</v>
      </c>
      <c r="T199" s="31"/>
      <c r="U199" s="32">
        <f t="shared" si="90"/>
        <v>14200</v>
      </c>
      <c r="V199" s="33">
        <f t="shared" si="92"/>
        <v>8.4589999999999996</v>
      </c>
      <c r="W199" s="33"/>
      <c r="X199" s="34">
        <f t="shared" si="91"/>
        <v>10.43</v>
      </c>
      <c r="Y199" s="35">
        <f t="shared" si="86"/>
        <v>10.064499999999999</v>
      </c>
      <c r="Z199" s="36">
        <f t="shared" si="93"/>
        <v>10.064499999999999</v>
      </c>
      <c r="AA199" s="1"/>
      <c r="AB199" s="1"/>
      <c r="AC199" s="1"/>
      <c r="AD199" s="1"/>
      <c r="AE199" s="1"/>
      <c r="AF199" s="1"/>
      <c r="AG199" s="1"/>
      <c r="AH199" s="1"/>
    </row>
    <row r="200" spans="1:34" x14ac:dyDescent="0.25">
      <c r="A200" s="628">
        <v>165</v>
      </c>
      <c r="B200" s="772" t="s">
        <v>185</v>
      </c>
      <c r="C200" s="773"/>
      <c r="D200" s="773"/>
      <c r="E200" s="773"/>
      <c r="F200" s="774"/>
      <c r="G200" s="62">
        <v>1.91</v>
      </c>
      <c r="H200" s="236"/>
      <c r="I200" s="22">
        <v>3.08</v>
      </c>
      <c r="J200" s="237">
        <v>400</v>
      </c>
      <c r="K200" s="24">
        <v>0.09</v>
      </c>
      <c r="L200" s="237">
        <f t="shared" si="87"/>
        <v>401.91</v>
      </c>
      <c r="M200" s="65">
        <f t="shared" si="88"/>
        <v>400</v>
      </c>
      <c r="N200" s="237"/>
      <c r="O200" s="237"/>
      <c r="P200" s="28">
        <f t="shared" si="58"/>
        <v>2</v>
      </c>
      <c r="Q200" s="29">
        <f t="shared" si="59"/>
        <v>1.9045000000000001</v>
      </c>
      <c r="R200" s="237"/>
      <c r="S200" s="587">
        <f t="shared" si="89"/>
        <v>403.08</v>
      </c>
      <c r="T200" s="31"/>
      <c r="U200" s="32">
        <f t="shared" si="90"/>
        <v>400</v>
      </c>
      <c r="V200" s="33">
        <f t="shared" si="92"/>
        <v>1.9045000000000001</v>
      </c>
      <c r="W200" s="33"/>
      <c r="X200" s="34">
        <f t="shared" si="91"/>
        <v>3.17</v>
      </c>
      <c r="Y200" s="35">
        <f t="shared" si="86"/>
        <v>3.016</v>
      </c>
      <c r="Z200" s="36">
        <f t="shared" si="93"/>
        <v>3.016</v>
      </c>
      <c r="AA200" s="1"/>
      <c r="AB200" s="1"/>
      <c r="AC200" s="1"/>
      <c r="AD200" s="1"/>
      <c r="AE200" s="1"/>
      <c r="AF200" s="1"/>
      <c r="AG200" s="1"/>
      <c r="AH200" s="1"/>
    </row>
    <row r="201" spans="1:34" x14ac:dyDescent="0.25">
      <c r="A201" s="775" t="s">
        <v>186</v>
      </c>
      <c r="B201" s="776"/>
      <c r="C201" s="776"/>
      <c r="D201" s="776"/>
      <c r="E201" s="776"/>
      <c r="F201" s="776"/>
      <c r="G201" s="776"/>
      <c r="H201" s="776"/>
      <c r="I201" s="776"/>
      <c r="J201" s="776"/>
      <c r="K201" s="776"/>
      <c r="L201" s="776"/>
      <c r="M201" s="776"/>
      <c r="N201" s="776"/>
      <c r="O201" s="776"/>
      <c r="P201" s="776"/>
      <c r="Q201" s="776"/>
      <c r="R201" s="776"/>
      <c r="S201" s="776"/>
      <c r="T201" s="776"/>
      <c r="U201" s="776"/>
      <c r="V201" s="776"/>
      <c r="W201" s="776"/>
      <c r="X201" s="776"/>
      <c r="Y201" s="777"/>
      <c r="Z201" s="57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5">
      <c r="A202" s="44">
        <v>166</v>
      </c>
      <c r="B202" s="80" t="s">
        <v>187</v>
      </c>
      <c r="C202" s="80"/>
      <c r="D202" s="80"/>
      <c r="E202" s="80"/>
      <c r="F202" s="61"/>
      <c r="G202" s="62">
        <v>7.3</v>
      </c>
      <c r="H202" s="63"/>
      <c r="I202" s="22">
        <v>7.67</v>
      </c>
      <c r="J202" s="40">
        <v>2200</v>
      </c>
      <c r="K202" s="24">
        <v>0.38</v>
      </c>
      <c r="L202" s="64">
        <f t="shared" ref="L202:L209" si="94">SUM(G202+J202)</f>
        <v>2207.3000000000002</v>
      </c>
      <c r="M202" s="65">
        <f t="shared" ref="M202:M209" si="95">ROUND(G202-G202*5%+J202,-2)</f>
        <v>2200</v>
      </c>
      <c r="N202" s="66"/>
      <c r="O202" s="66"/>
      <c r="P202" s="28">
        <f t="shared" ref="P202:P209" si="96">SUM(G202+K202)</f>
        <v>7.68</v>
      </c>
      <c r="Q202" s="29">
        <f t="shared" ref="Q202:Q209" si="97">SUM(G202-G202*5%+K202)</f>
        <v>7.3149999999999995</v>
      </c>
      <c r="R202" s="66"/>
      <c r="S202" s="86">
        <f t="shared" ref="S202:S209" si="98">I202+J202</f>
        <v>2207.67</v>
      </c>
      <c r="T202" s="31"/>
      <c r="U202" s="32">
        <f t="shared" ref="U202:U209" si="99">ROUND(I202-I202*5%+J202,-2)</f>
        <v>2200</v>
      </c>
      <c r="V202" s="33">
        <f t="shared" ref="V202:V209" si="100">SUM(G202-G202*5%+K202)</f>
        <v>7.3149999999999995</v>
      </c>
      <c r="W202" s="33"/>
      <c r="X202" s="34">
        <f t="shared" ref="X202:X239" si="101">SUM(I202+K202)</f>
        <v>8.0500000000000007</v>
      </c>
      <c r="Y202" s="35">
        <f t="shared" si="86"/>
        <v>7.6665000000000001</v>
      </c>
      <c r="Z202" s="36">
        <f t="shared" ref="Z202:Z210" si="102">SUM(I202-I202*5%+K202)</f>
        <v>7.6665000000000001</v>
      </c>
      <c r="AA202" s="1"/>
      <c r="AB202" s="1"/>
      <c r="AC202" s="1"/>
      <c r="AD202" s="1"/>
      <c r="AE202" s="1"/>
      <c r="AF202" s="1"/>
      <c r="AG202" s="1"/>
      <c r="AH202" s="1"/>
    </row>
    <row r="203" spans="1:34" x14ac:dyDescent="0.25">
      <c r="A203" s="44"/>
      <c r="B203" s="80" t="s">
        <v>188</v>
      </c>
      <c r="C203" s="80"/>
      <c r="D203" s="80"/>
      <c r="E203" s="80"/>
      <c r="F203" s="61"/>
      <c r="G203" s="62">
        <v>7.3</v>
      </c>
      <c r="H203" s="63"/>
      <c r="I203" s="22">
        <v>7.67</v>
      </c>
      <c r="J203" s="40">
        <v>300</v>
      </c>
      <c r="K203" s="24">
        <v>0.05</v>
      </c>
      <c r="L203" s="64">
        <f t="shared" si="94"/>
        <v>307.3</v>
      </c>
      <c r="M203" s="65">
        <f t="shared" si="95"/>
        <v>300</v>
      </c>
      <c r="N203" s="66"/>
      <c r="O203" s="66"/>
      <c r="P203" s="28">
        <f t="shared" si="96"/>
        <v>7.35</v>
      </c>
      <c r="Q203" s="29">
        <f t="shared" si="97"/>
        <v>6.9849999999999994</v>
      </c>
      <c r="R203" s="66"/>
      <c r="S203" s="86">
        <f t="shared" si="98"/>
        <v>307.67</v>
      </c>
      <c r="T203" s="31"/>
      <c r="U203" s="32">
        <f t="shared" si="99"/>
        <v>300</v>
      </c>
      <c r="V203" s="33">
        <f t="shared" si="100"/>
        <v>6.9849999999999994</v>
      </c>
      <c r="W203" s="33"/>
      <c r="X203" s="34">
        <f t="shared" si="101"/>
        <v>7.72</v>
      </c>
      <c r="Y203" s="35">
        <f t="shared" si="86"/>
        <v>7.3365</v>
      </c>
      <c r="Z203" s="36">
        <f t="shared" si="102"/>
        <v>7.3365</v>
      </c>
      <c r="AA203" s="1"/>
      <c r="AB203" s="1"/>
      <c r="AC203" s="1"/>
      <c r="AD203" s="1"/>
      <c r="AE203" s="1"/>
      <c r="AF203" s="1"/>
      <c r="AG203" s="1"/>
      <c r="AH203" s="1"/>
    </row>
    <row r="204" spans="1:34" x14ac:dyDescent="0.25">
      <c r="A204" s="44">
        <v>167</v>
      </c>
      <c r="B204" s="80" t="s">
        <v>189</v>
      </c>
      <c r="C204" s="80"/>
      <c r="D204" s="80"/>
      <c r="E204" s="80"/>
      <c r="F204" s="61"/>
      <c r="G204" s="62">
        <v>10.220000000000001</v>
      </c>
      <c r="H204" s="63"/>
      <c r="I204" s="22">
        <v>10.73</v>
      </c>
      <c r="J204" s="40">
        <v>2200</v>
      </c>
      <c r="K204" s="24">
        <v>0.38</v>
      </c>
      <c r="L204" s="64">
        <f t="shared" si="94"/>
        <v>2210.2199999999998</v>
      </c>
      <c r="M204" s="65">
        <f t="shared" si="95"/>
        <v>2200</v>
      </c>
      <c r="N204" s="66"/>
      <c r="O204" s="66"/>
      <c r="P204" s="28">
        <f t="shared" si="96"/>
        <v>10.600000000000001</v>
      </c>
      <c r="Q204" s="29">
        <f t="shared" si="97"/>
        <v>10.089000000000002</v>
      </c>
      <c r="R204" s="66"/>
      <c r="S204" s="86">
        <f t="shared" si="98"/>
        <v>2210.73</v>
      </c>
      <c r="T204" s="31"/>
      <c r="U204" s="32">
        <f t="shared" si="99"/>
        <v>2200</v>
      </c>
      <c r="V204" s="33">
        <f t="shared" si="100"/>
        <v>10.089000000000002</v>
      </c>
      <c r="W204" s="33"/>
      <c r="X204" s="34">
        <f t="shared" si="101"/>
        <v>11.110000000000001</v>
      </c>
      <c r="Y204" s="35">
        <f t="shared" si="86"/>
        <v>10.573500000000001</v>
      </c>
      <c r="Z204" s="36">
        <f t="shared" si="102"/>
        <v>10.573500000000001</v>
      </c>
      <c r="AA204" s="1"/>
      <c r="AB204" s="1"/>
      <c r="AC204" s="1"/>
      <c r="AD204" s="1"/>
      <c r="AE204" s="1"/>
      <c r="AF204" s="1"/>
      <c r="AG204" s="1"/>
      <c r="AH204" s="1"/>
    </row>
    <row r="205" spans="1:34" x14ac:dyDescent="0.25">
      <c r="A205" s="44"/>
      <c r="B205" s="80" t="s">
        <v>190</v>
      </c>
      <c r="C205" s="80"/>
      <c r="D205" s="80"/>
      <c r="E205" s="80"/>
      <c r="F205" s="61"/>
      <c r="G205" s="62">
        <v>10.220000000000001</v>
      </c>
      <c r="H205" s="63"/>
      <c r="I205" s="22">
        <v>10.73</v>
      </c>
      <c r="J205" s="40">
        <v>300</v>
      </c>
      <c r="K205" s="24">
        <v>0.05</v>
      </c>
      <c r="L205" s="64">
        <f t="shared" si="94"/>
        <v>310.22000000000003</v>
      </c>
      <c r="M205" s="65">
        <f t="shared" si="95"/>
        <v>300</v>
      </c>
      <c r="N205" s="66"/>
      <c r="O205" s="66"/>
      <c r="P205" s="28">
        <f t="shared" si="96"/>
        <v>10.270000000000001</v>
      </c>
      <c r="Q205" s="29">
        <f t="shared" si="97"/>
        <v>9.7590000000000021</v>
      </c>
      <c r="R205" s="66"/>
      <c r="S205" s="86">
        <f t="shared" si="98"/>
        <v>310.73</v>
      </c>
      <c r="T205" s="31"/>
      <c r="U205" s="32">
        <f t="shared" si="99"/>
        <v>300</v>
      </c>
      <c r="V205" s="33">
        <f t="shared" si="100"/>
        <v>9.7590000000000021</v>
      </c>
      <c r="W205" s="33"/>
      <c r="X205" s="34">
        <f t="shared" si="101"/>
        <v>10.780000000000001</v>
      </c>
      <c r="Y205" s="35">
        <f t="shared" si="86"/>
        <v>10.243500000000001</v>
      </c>
      <c r="Z205" s="36">
        <f t="shared" si="102"/>
        <v>10.243500000000001</v>
      </c>
      <c r="AA205" s="1"/>
      <c r="AB205" s="1"/>
      <c r="AC205" s="1"/>
      <c r="AD205" s="1"/>
      <c r="AE205" s="1"/>
      <c r="AF205" s="1"/>
      <c r="AG205" s="1"/>
      <c r="AH205" s="1"/>
    </row>
    <row r="206" spans="1:34" x14ac:dyDescent="0.25">
      <c r="A206" s="44">
        <v>168</v>
      </c>
      <c r="B206" s="80" t="s">
        <v>191</v>
      </c>
      <c r="C206" s="80"/>
      <c r="D206" s="80"/>
      <c r="E206" s="80"/>
      <c r="F206" s="61"/>
      <c r="G206" s="62">
        <v>14.6</v>
      </c>
      <c r="H206" s="63"/>
      <c r="I206" s="22">
        <v>15.34</v>
      </c>
      <c r="J206" s="40">
        <v>300</v>
      </c>
      <c r="K206" s="22">
        <v>0.1</v>
      </c>
      <c r="L206" s="64">
        <f t="shared" si="94"/>
        <v>314.60000000000002</v>
      </c>
      <c r="M206" s="65">
        <f>ROUND(G206-G206*5%+J206,-2)</f>
        <v>300</v>
      </c>
      <c r="N206" s="66"/>
      <c r="O206" s="66"/>
      <c r="P206" s="28">
        <f t="shared" si="96"/>
        <v>14.7</v>
      </c>
      <c r="Q206" s="29">
        <f>SUM(G206-G206*5%+K206)</f>
        <v>13.969999999999999</v>
      </c>
      <c r="R206" s="66"/>
      <c r="S206" s="86">
        <f t="shared" si="98"/>
        <v>315.33999999999997</v>
      </c>
      <c r="T206" s="31"/>
      <c r="U206" s="32">
        <f>ROUND(I206-I206*5%+J206,-2)</f>
        <v>300</v>
      </c>
      <c r="V206" s="33">
        <f>SUM(G206-G206*5%+K206)</f>
        <v>13.969999999999999</v>
      </c>
      <c r="W206" s="33"/>
      <c r="X206" s="34">
        <f t="shared" si="101"/>
        <v>15.44</v>
      </c>
      <c r="Y206" s="35">
        <f>SUM(I206-I206*5%+K206)</f>
        <v>14.673</v>
      </c>
      <c r="Z206" s="36">
        <f>SUM(I206-I206*5%+K206)</f>
        <v>14.673</v>
      </c>
      <c r="AA206" s="1"/>
      <c r="AB206" s="1"/>
      <c r="AC206" s="1"/>
      <c r="AD206" s="1"/>
      <c r="AE206" s="1"/>
      <c r="AF206" s="1"/>
      <c r="AG206" s="1"/>
      <c r="AH206" s="1"/>
    </row>
    <row r="207" spans="1:34" x14ac:dyDescent="0.25">
      <c r="A207" s="44">
        <v>169</v>
      </c>
      <c r="B207" s="80" t="s">
        <v>192</v>
      </c>
      <c r="C207" s="80"/>
      <c r="D207" s="80"/>
      <c r="E207" s="80"/>
      <c r="F207" s="61"/>
      <c r="G207" s="62">
        <v>20.440000000000001</v>
      </c>
      <c r="H207" s="63"/>
      <c r="I207" s="22">
        <v>21.46</v>
      </c>
      <c r="J207" s="40">
        <v>300</v>
      </c>
      <c r="K207" s="22">
        <v>0.43</v>
      </c>
      <c r="L207" s="64">
        <f t="shared" si="94"/>
        <v>320.44</v>
      </c>
      <c r="M207" s="65">
        <f>ROUND(G207-G207*5%+J207,-2)</f>
        <v>300</v>
      </c>
      <c r="N207" s="66"/>
      <c r="O207" s="66"/>
      <c r="P207" s="28">
        <f t="shared" si="96"/>
        <v>20.87</v>
      </c>
      <c r="Q207" s="29">
        <f>SUM(G207-G207*5%+K207)</f>
        <v>19.848000000000003</v>
      </c>
      <c r="R207" s="66"/>
      <c r="S207" s="86">
        <f t="shared" si="98"/>
        <v>321.45999999999998</v>
      </c>
      <c r="T207" s="31"/>
      <c r="U207" s="32">
        <f>ROUND(I207-I207*5%+J207,-2)</f>
        <v>300</v>
      </c>
      <c r="V207" s="33">
        <v>14.79</v>
      </c>
      <c r="W207" s="33"/>
      <c r="X207" s="34">
        <f t="shared" si="101"/>
        <v>21.89</v>
      </c>
      <c r="Y207" s="35">
        <f>SUM(I207-I207*5%+K207)</f>
        <v>20.817</v>
      </c>
      <c r="Z207" s="36">
        <v>14.79</v>
      </c>
      <c r="AA207" s="1"/>
      <c r="AB207" s="1"/>
      <c r="AC207" s="1"/>
      <c r="AD207" s="1"/>
      <c r="AE207" s="1"/>
      <c r="AF207" s="1"/>
      <c r="AG207" s="1"/>
      <c r="AH207" s="1"/>
    </row>
    <row r="208" spans="1:34" x14ac:dyDescent="0.25">
      <c r="A208" s="44"/>
      <c r="B208" s="80" t="s">
        <v>193</v>
      </c>
      <c r="C208" s="80"/>
      <c r="D208" s="80"/>
      <c r="E208" s="80"/>
      <c r="F208" s="61"/>
      <c r="G208" s="62">
        <v>20.440000000000001</v>
      </c>
      <c r="H208" s="63"/>
      <c r="I208" s="22">
        <v>21.46</v>
      </c>
      <c r="J208" s="40">
        <v>300</v>
      </c>
      <c r="K208" s="22">
        <v>0.1</v>
      </c>
      <c r="L208" s="64">
        <f t="shared" si="94"/>
        <v>320.44</v>
      </c>
      <c r="M208" s="65">
        <f>ROUND(G208-G208*5%+J208,-2)</f>
        <v>300</v>
      </c>
      <c r="N208" s="66"/>
      <c r="O208" s="66"/>
      <c r="P208" s="28">
        <f t="shared" si="96"/>
        <v>20.540000000000003</v>
      </c>
      <c r="Q208" s="29">
        <f>SUM(G208-G208*5%+K208)</f>
        <v>19.518000000000004</v>
      </c>
      <c r="R208" s="66"/>
      <c r="S208" s="86">
        <f t="shared" si="98"/>
        <v>321.45999999999998</v>
      </c>
      <c r="T208" s="31"/>
      <c r="U208" s="32">
        <f>ROUND(I208-I208*5%+J208,-2)</f>
        <v>300</v>
      </c>
      <c r="V208" s="33">
        <v>14.79</v>
      </c>
      <c r="W208" s="33"/>
      <c r="X208" s="34">
        <f t="shared" si="101"/>
        <v>21.560000000000002</v>
      </c>
      <c r="Y208" s="35">
        <f>SUM(I208-I208*5%+K208)</f>
        <v>20.487000000000002</v>
      </c>
      <c r="Z208" s="36">
        <v>14.79</v>
      </c>
      <c r="AA208" s="1"/>
      <c r="AB208" s="1"/>
      <c r="AC208" s="1"/>
      <c r="AD208" s="1"/>
      <c r="AE208" s="1"/>
      <c r="AF208" s="1"/>
      <c r="AG208" s="1"/>
      <c r="AH208" s="1"/>
    </row>
    <row r="209" spans="1:34" x14ac:dyDescent="0.25">
      <c r="A209" s="44">
        <v>170</v>
      </c>
      <c r="B209" s="778" t="s">
        <v>194</v>
      </c>
      <c r="C209" s="779"/>
      <c r="D209" s="779"/>
      <c r="E209" s="779"/>
      <c r="F209" s="780"/>
      <c r="G209" s="62">
        <v>10.220000000000001</v>
      </c>
      <c r="H209" s="588"/>
      <c r="I209" s="22">
        <v>10.73</v>
      </c>
      <c r="J209" s="683"/>
      <c r="K209" s="24">
        <f>SUM(J209/10000)</f>
        <v>0</v>
      </c>
      <c r="L209" s="64">
        <f t="shared" si="94"/>
        <v>10.220000000000001</v>
      </c>
      <c r="M209" s="65">
        <f t="shared" si="95"/>
        <v>0</v>
      </c>
      <c r="N209" s="66"/>
      <c r="O209" s="66"/>
      <c r="P209" s="28">
        <f t="shared" si="96"/>
        <v>10.220000000000001</v>
      </c>
      <c r="Q209" s="29">
        <f t="shared" si="97"/>
        <v>9.7090000000000014</v>
      </c>
      <c r="R209" s="66"/>
      <c r="S209" s="86">
        <f t="shared" si="98"/>
        <v>10.73</v>
      </c>
      <c r="T209" s="31"/>
      <c r="U209" s="32">
        <f t="shared" si="99"/>
        <v>0</v>
      </c>
      <c r="V209" s="33">
        <f t="shared" si="100"/>
        <v>9.7090000000000014</v>
      </c>
      <c r="W209" s="33"/>
      <c r="X209" s="34">
        <f t="shared" si="101"/>
        <v>10.73</v>
      </c>
      <c r="Y209" s="35">
        <f t="shared" si="86"/>
        <v>10.1935</v>
      </c>
      <c r="Z209" s="36">
        <f t="shared" si="102"/>
        <v>10.1935</v>
      </c>
      <c r="AA209" s="1"/>
      <c r="AB209" s="1"/>
      <c r="AC209" s="1"/>
      <c r="AD209" s="1"/>
      <c r="AE209" s="1"/>
      <c r="AF209" s="1"/>
      <c r="AG209" s="1"/>
      <c r="AH209" s="1"/>
    </row>
    <row r="210" spans="1:34" x14ac:dyDescent="0.25">
      <c r="A210" s="44">
        <v>171</v>
      </c>
      <c r="B210" s="781" t="s">
        <v>195</v>
      </c>
      <c r="C210" s="782"/>
      <c r="D210" s="782"/>
      <c r="E210" s="782"/>
      <c r="F210" s="783"/>
      <c r="G210" s="22">
        <v>15.3</v>
      </c>
      <c r="H210" s="95"/>
      <c r="I210" s="35">
        <v>19.88</v>
      </c>
      <c r="J210" s="95">
        <v>800</v>
      </c>
      <c r="K210" s="22">
        <v>0.09</v>
      </c>
      <c r="L210" s="95"/>
      <c r="M210" s="95"/>
      <c r="N210" s="95"/>
      <c r="O210" s="95"/>
      <c r="P210" s="92">
        <f>SUM(G210+K210)</f>
        <v>15.39</v>
      </c>
      <c r="Q210" s="93">
        <f>SUM(G210-G210*5%+K210)</f>
        <v>14.625</v>
      </c>
      <c r="R210" s="95"/>
      <c r="S210" s="95"/>
      <c r="T210" s="95"/>
      <c r="U210" s="95"/>
      <c r="V210" s="33">
        <f>SUM(G210-G210*5%+K210)</f>
        <v>14.625</v>
      </c>
      <c r="W210" s="33"/>
      <c r="X210" s="34">
        <f t="shared" si="101"/>
        <v>19.97</v>
      </c>
      <c r="Y210" s="35">
        <f t="shared" si="86"/>
        <v>18.975999999999999</v>
      </c>
      <c r="Z210" s="33">
        <f t="shared" si="102"/>
        <v>18.975999999999999</v>
      </c>
      <c r="AA210" s="1"/>
      <c r="AB210" s="1"/>
      <c r="AC210" s="1"/>
      <c r="AD210" s="1"/>
      <c r="AE210" s="1"/>
      <c r="AF210" s="1"/>
      <c r="AG210" s="1"/>
      <c r="AH210" s="1"/>
    </row>
    <row r="211" spans="1:34" x14ac:dyDescent="0.25">
      <c r="A211" s="95"/>
      <c r="B211" s="781" t="s">
        <v>196</v>
      </c>
      <c r="C211" s="782"/>
      <c r="D211" s="782"/>
      <c r="E211" s="782"/>
      <c r="F211" s="783"/>
      <c r="G211" s="22"/>
      <c r="H211" s="95"/>
      <c r="I211" s="95"/>
      <c r="J211" s="95"/>
      <c r="K211" s="95"/>
      <c r="L211" s="95"/>
      <c r="M211" s="95"/>
      <c r="N211" s="95"/>
      <c r="O211" s="95"/>
      <c r="P211" s="125"/>
      <c r="Q211" s="93"/>
      <c r="R211" s="95"/>
      <c r="S211" s="95"/>
      <c r="T211" s="95"/>
      <c r="U211" s="95"/>
      <c r="V211" s="95"/>
      <c r="W211" s="95"/>
      <c r="X211" s="34"/>
      <c r="Y211" s="35"/>
      <c r="Z211" s="36"/>
      <c r="AA211" s="1"/>
      <c r="AB211" s="1"/>
      <c r="AC211" s="1"/>
      <c r="AD211" s="1"/>
      <c r="AE211" s="1"/>
      <c r="AF211" s="1"/>
      <c r="AG211" s="1"/>
      <c r="AH211" s="1"/>
    </row>
    <row r="212" spans="1:34" ht="15.75" x14ac:dyDescent="0.25">
      <c r="A212" s="108" t="s">
        <v>197</v>
      </c>
      <c r="B212" s="770" t="s">
        <v>198</v>
      </c>
      <c r="C212" s="770"/>
      <c r="D212" s="770"/>
      <c r="E212" s="770"/>
      <c r="F212" s="770"/>
      <c r="G212" s="770"/>
      <c r="H212" s="770"/>
      <c r="I212" s="770"/>
      <c r="J212" s="770"/>
      <c r="K212" s="770"/>
      <c r="L212" s="770"/>
      <c r="M212" s="770"/>
      <c r="N212" s="770"/>
      <c r="O212" s="770"/>
      <c r="P212" s="770"/>
      <c r="Q212" s="770"/>
      <c r="R212" s="770"/>
      <c r="S212" s="770"/>
      <c r="T212" s="770"/>
      <c r="U212" s="770"/>
      <c r="V212" s="770"/>
      <c r="W212" s="770"/>
      <c r="X212" s="770"/>
      <c r="Y212" s="771"/>
      <c r="Z212" s="19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25">
      <c r="A213" s="59">
        <v>172</v>
      </c>
      <c r="B213" s="503" t="s">
        <v>199</v>
      </c>
      <c r="C213" s="242"/>
      <c r="D213" s="242"/>
      <c r="E213" s="242"/>
      <c r="F213" s="504"/>
      <c r="G213" s="62">
        <v>5.4</v>
      </c>
      <c r="H213" s="83"/>
      <c r="I213" s="109">
        <v>5.4</v>
      </c>
      <c r="J213" s="589">
        <v>300</v>
      </c>
      <c r="K213" s="22">
        <v>0.04</v>
      </c>
      <c r="L213" s="110">
        <f>G213+J213</f>
        <v>305.39999999999998</v>
      </c>
      <c r="M213" s="91">
        <f>ROUND(G213-G213*5%+J213,-2)</f>
        <v>300</v>
      </c>
      <c r="N213" s="111"/>
      <c r="O213" s="111"/>
      <c r="P213" s="92">
        <f>SUM(G213+K213)</f>
        <v>5.44</v>
      </c>
      <c r="Q213" s="93">
        <v>1.79</v>
      </c>
      <c r="R213" s="111"/>
      <c r="S213" s="112">
        <f>SUM(I213+J213)</f>
        <v>305.39999999999998</v>
      </c>
      <c r="T213" s="31"/>
      <c r="U213" s="19">
        <f>ROUND(I213-I213*5%+J213,-2)</f>
        <v>300</v>
      </c>
      <c r="V213" s="33">
        <f>SUM(G213-G213*5%+K213)</f>
        <v>5.1700000000000008</v>
      </c>
      <c r="W213" s="33"/>
      <c r="X213" s="34">
        <f t="shared" si="101"/>
        <v>5.44</v>
      </c>
      <c r="Y213" s="35">
        <f t="shared" si="86"/>
        <v>5.1700000000000008</v>
      </c>
      <c r="Z213" s="36">
        <f>SUM(I213-I213*5%+K213)</f>
        <v>5.1700000000000008</v>
      </c>
      <c r="AA213" s="1"/>
      <c r="AB213" s="1"/>
      <c r="AC213" s="1"/>
      <c r="AD213" s="1"/>
      <c r="AE213" s="1"/>
      <c r="AF213" s="1"/>
      <c r="AG213" s="1"/>
      <c r="AH213" s="1"/>
    </row>
    <row r="214" spans="1:34" ht="15.75" x14ac:dyDescent="0.25">
      <c r="A214" s="784" t="s">
        <v>200</v>
      </c>
      <c r="B214" s="770"/>
      <c r="C214" s="770"/>
      <c r="D214" s="770"/>
      <c r="E214" s="770"/>
      <c r="F214" s="770"/>
      <c r="G214" s="770"/>
      <c r="H214" s="770"/>
      <c r="I214" s="770"/>
      <c r="J214" s="770"/>
      <c r="K214" s="770"/>
      <c r="L214" s="770"/>
      <c r="M214" s="770"/>
      <c r="N214" s="770"/>
      <c r="O214" s="770"/>
      <c r="P214" s="770"/>
      <c r="Q214" s="770"/>
      <c r="R214" s="770"/>
      <c r="S214" s="770"/>
      <c r="T214" s="770"/>
      <c r="U214" s="770"/>
      <c r="V214" s="770"/>
      <c r="W214" s="770"/>
      <c r="X214" s="770"/>
      <c r="Y214" s="771"/>
      <c r="Z214" s="19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5">
      <c r="A215" s="59">
        <v>173</v>
      </c>
      <c r="B215" s="503" t="s">
        <v>201</v>
      </c>
      <c r="C215" s="242"/>
      <c r="D215" s="242"/>
      <c r="E215" s="242"/>
      <c r="F215" s="504"/>
      <c r="G215" s="62"/>
      <c r="H215" s="629"/>
      <c r="I215" s="109"/>
      <c r="J215" s="58"/>
      <c r="K215" s="22"/>
      <c r="L215" s="110"/>
      <c r="M215" s="91"/>
      <c r="N215" s="111"/>
      <c r="O215" s="111"/>
      <c r="P215" s="92"/>
      <c r="Q215" s="93"/>
      <c r="R215" s="111"/>
      <c r="S215" s="112"/>
      <c r="T215" s="31"/>
      <c r="U215" s="19"/>
      <c r="V215" s="19"/>
      <c r="W215" s="19"/>
      <c r="X215" s="34"/>
      <c r="Y215" s="35"/>
      <c r="Z215" s="19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5">
      <c r="A216" s="44"/>
      <c r="B216" s="102" t="s">
        <v>202</v>
      </c>
      <c r="C216" s="103"/>
      <c r="D216" s="103"/>
      <c r="E216" s="103"/>
      <c r="F216" s="113"/>
      <c r="G216" s="62">
        <v>4.6399999999999997</v>
      </c>
      <c r="H216" s="55"/>
      <c r="I216" s="109">
        <v>5.48</v>
      </c>
      <c r="J216" s="95"/>
      <c r="K216" s="22"/>
      <c r="L216" s="110">
        <f>SUM(G216+J216)</f>
        <v>4.6399999999999997</v>
      </c>
      <c r="M216" s="630">
        <f>ROUND(G216-G216*5%+J216,-2)</f>
        <v>0</v>
      </c>
      <c r="N216" s="111"/>
      <c r="O216" s="111"/>
      <c r="P216" s="92">
        <f t="shared" ref="P216:P252" si="103">SUM(G216+K216)</f>
        <v>4.6399999999999997</v>
      </c>
      <c r="Q216" s="93">
        <f t="shared" ref="Q216:Q229" si="104">SUM(G216-G216*5%+K216)</f>
        <v>4.4079999999999995</v>
      </c>
      <c r="R216" s="111"/>
      <c r="S216" s="112">
        <f>SUM(I216+J216)</f>
        <v>5.48</v>
      </c>
      <c r="T216" s="31"/>
      <c r="U216" s="19">
        <f>ROUND(I216-I216*5%+J216,-2)</f>
        <v>0</v>
      </c>
      <c r="V216" s="33">
        <f>SUM(G216-G216*5%)</f>
        <v>4.4079999999999995</v>
      </c>
      <c r="W216" s="33"/>
      <c r="X216" s="34">
        <f t="shared" si="101"/>
        <v>5.48</v>
      </c>
      <c r="Y216" s="35">
        <f t="shared" si="86"/>
        <v>5.2060000000000004</v>
      </c>
      <c r="Z216" s="36">
        <f>SUM(I216-I216*5%)</f>
        <v>5.2060000000000004</v>
      </c>
      <c r="AA216" s="1"/>
      <c r="AB216" s="1"/>
      <c r="AC216" s="1"/>
      <c r="AD216" s="1"/>
      <c r="AE216" s="1"/>
      <c r="AF216" s="1"/>
      <c r="AG216" s="1"/>
      <c r="AH216" s="1"/>
    </row>
    <row r="217" spans="1:34" x14ac:dyDescent="0.25">
      <c r="A217" s="44"/>
      <c r="B217" s="631" t="s">
        <v>203</v>
      </c>
      <c r="C217" s="98"/>
      <c r="D217" s="98"/>
      <c r="E217" s="98"/>
      <c r="F217" s="114"/>
      <c r="G217" s="62">
        <v>1.67</v>
      </c>
      <c r="H217" s="55"/>
      <c r="I217" s="109">
        <v>2.71</v>
      </c>
      <c r="J217" s="95"/>
      <c r="K217" s="22"/>
      <c r="L217" s="110">
        <f>SUM(G217+J217)</f>
        <v>1.67</v>
      </c>
      <c r="M217" s="630">
        <f>ROUND(G217-G217*5%+J217,-2)</f>
        <v>0</v>
      </c>
      <c r="N217" s="111"/>
      <c r="O217" s="111"/>
      <c r="P217" s="92">
        <f t="shared" si="103"/>
        <v>1.67</v>
      </c>
      <c r="Q217" s="93">
        <f t="shared" si="104"/>
        <v>1.5865</v>
      </c>
      <c r="R217" s="111"/>
      <c r="S217" s="112">
        <f>SUM(I217+J217)</f>
        <v>2.71</v>
      </c>
      <c r="T217" s="31"/>
      <c r="U217" s="19">
        <f>ROUND(I217-I217*5%+J217,-2)</f>
        <v>0</v>
      </c>
      <c r="V217" s="33">
        <f t="shared" ref="V217:V239" si="105">SUM(G217-G217*5%)</f>
        <v>1.5865</v>
      </c>
      <c r="W217" s="33"/>
      <c r="X217" s="34">
        <f t="shared" si="101"/>
        <v>2.71</v>
      </c>
      <c r="Y217" s="35">
        <f t="shared" si="86"/>
        <v>2.5745</v>
      </c>
      <c r="Z217" s="36">
        <f t="shared" ref="Z217:Z244" si="106">SUM(I217-I217*5%)</f>
        <v>2.5745</v>
      </c>
      <c r="AA217" s="1"/>
      <c r="AB217" s="1"/>
      <c r="AC217" s="1"/>
      <c r="AD217" s="1"/>
      <c r="AE217" s="1"/>
      <c r="AF217" s="1"/>
      <c r="AG217" s="1"/>
      <c r="AH217" s="1"/>
    </row>
    <row r="218" spans="1:34" x14ac:dyDescent="0.25">
      <c r="A218" s="44"/>
      <c r="B218" s="102" t="s">
        <v>204</v>
      </c>
      <c r="C218" s="103"/>
      <c r="D218" s="103"/>
      <c r="E218" s="103"/>
      <c r="F218" s="113"/>
      <c r="G218" s="62">
        <v>1.26</v>
      </c>
      <c r="H218" s="55"/>
      <c r="I218" s="109">
        <v>2.31</v>
      </c>
      <c r="J218" s="95"/>
      <c r="K218" s="22"/>
      <c r="L218" s="110">
        <f>SUM(G218+J218)</f>
        <v>1.26</v>
      </c>
      <c r="M218" s="630">
        <f>ROUND(G218-G218*5%+J218,-2)</f>
        <v>0</v>
      </c>
      <c r="N218" s="111"/>
      <c r="O218" s="111"/>
      <c r="P218" s="92">
        <f t="shared" si="103"/>
        <v>1.26</v>
      </c>
      <c r="Q218" s="93">
        <f t="shared" si="104"/>
        <v>1.1970000000000001</v>
      </c>
      <c r="R218" s="111"/>
      <c r="S218" s="112">
        <f>SUM(I218+J218)</f>
        <v>2.31</v>
      </c>
      <c r="T218" s="31"/>
      <c r="U218" s="19">
        <f>ROUND(I218-I218*5%+J218,-2)</f>
        <v>0</v>
      </c>
      <c r="V218" s="33">
        <f t="shared" si="105"/>
        <v>1.1970000000000001</v>
      </c>
      <c r="W218" s="33"/>
      <c r="X218" s="34">
        <f t="shared" si="101"/>
        <v>2.31</v>
      </c>
      <c r="Y218" s="35">
        <f t="shared" si="86"/>
        <v>2.1945000000000001</v>
      </c>
      <c r="Z218" s="36">
        <f t="shared" si="106"/>
        <v>2.1945000000000001</v>
      </c>
      <c r="AA218" s="1"/>
      <c r="AB218" s="1"/>
      <c r="AC218" s="1"/>
      <c r="AD218" s="1"/>
      <c r="AE218" s="1"/>
      <c r="AF218" s="1"/>
      <c r="AG218" s="1"/>
      <c r="AH218" s="1"/>
    </row>
    <row r="219" spans="1:34" x14ac:dyDescent="0.25">
      <c r="A219" s="44">
        <v>174</v>
      </c>
      <c r="B219" s="115" t="s">
        <v>205</v>
      </c>
      <c r="C219" s="98"/>
      <c r="D219" s="98"/>
      <c r="E219" s="98"/>
      <c r="F219" s="114"/>
      <c r="G219" s="62"/>
      <c r="H219" s="55"/>
      <c r="I219" s="109"/>
      <c r="J219" s="95"/>
      <c r="K219" s="22"/>
      <c r="L219" s="110"/>
      <c r="M219" s="630"/>
      <c r="N219" s="111"/>
      <c r="O219" s="111"/>
      <c r="P219" s="92"/>
      <c r="Q219" s="93"/>
      <c r="R219" s="111"/>
      <c r="S219" s="112"/>
      <c r="T219" s="31"/>
      <c r="U219" s="19"/>
      <c r="V219" s="33"/>
      <c r="W219" s="33"/>
      <c r="X219" s="34"/>
      <c r="Y219" s="35"/>
      <c r="Z219" s="36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25">
      <c r="A220" s="44"/>
      <c r="B220" s="102" t="s">
        <v>206</v>
      </c>
      <c r="C220" s="103"/>
      <c r="D220" s="103"/>
      <c r="E220" s="103"/>
      <c r="F220" s="113"/>
      <c r="G220" s="62">
        <v>4.6399999999999997</v>
      </c>
      <c r="H220" s="55"/>
      <c r="I220" s="109">
        <v>5.48</v>
      </c>
      <c r="J220" s="95"/>
      <c r="K220" s="22"/>
      <c r="L220" s="110">
        <f>SUM(G220+J220)</f>
        <v>4.6399999999999997</v>
      </c>
      <c r="M220" s="630">
        <f>ROUND(G220-G220*5%+J220,-2)</f>
        <v>0</v>
      </c>
      <c r="N220" s="111"/>
      <c r="O220" s="111"/>
      <c r="P220" s="92">
        <f t="shared" si="103"/>
        <v>4.6399999999999997</v>
      </c>
      <c r="Q220" s="93">
        <f t="shared" si="104"/>
        <v>4.4079999999999995</v>
      </c>
      <c r="R220" s="111"/>
      <c r="S220" s="112">
        <f>SUM(I220+J220)</f>
        <v>5.48</v>
      </c>
      <c r="T220" s="31"/>
      <c r="U220" s="19">
        <f>ROUND(I220-I220*5%+J220,-2)</f>
        <v>0</v>
      </c>
      <c r="V220" s="33">
        <f t="shared" si="105"/>
        <v>4.4079999999999995</v>
      </c>
      <c r="W220" s="33"/>
      <c r="X220" s="34">
        <f t="shared" si="101"/>
        <v>5.48</v>
      </c>
      <c r="Y220" s="35">
        <f t="shared" si="86"/>
        <v>5.2060000000000004</v>
      </c>
      <c r="Z220" s="36">
        <f t="shared" si="106"/>
        <v>5.2060000000000004</v>
      </c>
      <c r="AA220" s="1"/>
      <c r="AB220" s="1"/>
      <c r="AC220" s="1"/>
      <c r="AD220" s="1"/>
      <c r="AE220" s="1"/>
      <c r="AF220" s="1"/>
      <c r="AG220" s="1"/>
      <c r="AH220" s="1"/>
    </row>
    <row r="221" spans="1:34" x14ac:dyDescent="0.25">
      <c r="A221" s="44"/>
      <c r="B221" s="115" t="str">
        <f>B217</f>
        <v>при малогрупповом методе занятий ( до 5 чел)</v>
      </c>
      <c r="C221" s="98"/>
      <c r="D221" s="98"/>
      <c r="E221" s="98"/>
      <c r="F221" s="114"/>
      <c r="G221" s="62">
        <v>1.67</v>
      </c>
      <c r="H221" s="55"/>
      <c r="I221" s="109">
        <v>2.71</v>
      </c>
      <c r="J221" s="95"/>
      <c r="K221" s="22"/>
      <c r="L221" s="110">
        <f>SUM(G221+J221)</f>
        <v>1.67</v>
      </c>
      <c r="M221" s="630">
        <f>ROUND(G221-G221*5%+J221,-2)</f>
        <v>0</v>
      </c>
      <c r="N221" s="111"/>
      <c r="O221" s="111"/>
      <c r="P221" s="92">
        <f t="shared" si="103"/>
        <v>1.67</v>
      </c>
      <c r="Q221" s="93">
        <f t="shared" si="104"/>
        <v>1.5865</v>
      </c>
      <c r="R221" s="111"/>
      <c r="S221" s="112">
        <f>SUM(I221+J221)</f>
        <v>2.71</v>
      </c>
      <c r="T221" s="31"/>
      <c r="U221" s="19">
        <f>ROUND(I221-I221*5%+J221,-2)</f>
        <v>0</v>
      </c>
      <c r="V221" s="33">
        <f t="shared" si="105"/>
        <v>1.5865</v>
      </c>
      <c r="W221" s="33"/>
      <c r="X221" s="34">
        <f t="shared" si="101"/>
        <v>2.71</v>
      </c>
      <c r="Y221" s="35">
        <f t="shared" si="86"/>
        <v>2.5745</v>
      </c>
      <c r="Z221" s="36">
        <f t="shared" si="106"/>
        <v>2.5745</v>
      </c>
      <c r="AA221" s="1"/>
      <c r="AB221" s="1"/>
      <c r="AC221" s="1"/>
      <c r="AD221" s="1"/>
      <c r="AE221" s="1"/>
      <c r="AF221" s="1"/>
      <c r="AG221" s="1"/>
      <c r="AH221" s="1"/>
    </row>
    <row r="222" spans="1:34" x14ac:dyDescent="0.25">
      <c r="A222" s="44"/>
      <c r="B222" s="102" t="str">
        <f>B218</f>
        <v>при групповом методе занятий (от6 до 15 человек)</v>
      </c>
      <c r="C222" s="103"/>
      <c r="D222" s="103"/>
      <c r="E222" s="103"/>
      <c r="F222" s="113"/>
      <c r="G222" s="62">
        <v>1.26</v>
      </c>
      <c r="H222" s="55"/>
      <c r="I222" s="109">
        <v>2.31</v>
      </c>
      <c r="J222" s="95"/>
      <c r="K222" s="22"/>
      <c r="L222" s="110">
        <f>SUM(G222+J222)</f>
        <v>1.26</v>
      </c>
      <c r="M222" s="630">
        <f>ROUND(G222-G222*5%+J222,-2)</f>
        <v>0</v>
      </c>
      <c r="N222" s="111"/>
      <c r="O222" s="111"/>
      <c r="P222" s="92">
        <f t="shared" si="103"/>
        <v>1.26</v>
      </c>
      <c r="Q222" s="93">
        <f t="shared" si="104"/>
        <v>1.1970000000000001</v>
      </c>
      <c r="R222" s="111"/>
      <c r="S222" s="112">
        <f>SUM(I222+J222)</f>
        <v>2.31</v>
      </c>
      <c r="T222" s="31"/>
      <c r="U222" s="19">
        <f>ROUND(I222-I222*5%+J222,-2)</f>
        <v>0</v>
      </c>
      <c r="V222" s="33">
        <f t="shared" si="105"/>
        <v>1.1970000000000001</v>
      </c>
      <c r="W222" s="33"/>
      <c r="X222" s="34">
        <f t="shared" si="101"/>
        <v>2.31</v>
      </c>
      <c r="Y222" s="35">
        <f t="shared" si="86"/>
        <v>2.1945000000000001</v>
      </c>
      <c r="Z222" s="36">
        <f t="shared" si="106"/>
        <v>2.1945000000000001</v>
      </c>
      <c r="AA222" s="1"/>
      <c r="AB222" s="1"/>
      <c r="AC222" s="1"/>
      <c r="AD222" s="1"/>
      <c r="AE222" s="1"/>
      <c r="AF222" s="1"/>
      <c r="AG222" s="1"/>
      <c r="AH222" s="1"/>
    </row>
    <row r="223" spans="1:34" x14ac:dyDescent="0.25">
      <c r="A223" s="44">
        <v>175</v>
      </c>
      <c r="B223" s="115" t="s">
        <v>207</v>
      </c>
      <c r="C223" s="98"/>
      <c r="D223" s="98"/>
      <c r="E223" s="98"/>
      <c r="F223" s="114"/>
      <c r="G223" s="62"/>
      <c r="H223" s="55"/>
      <c r="I223" s="109"/>
      <c r="J223" s="95"/>
      <c r="K223" s="22"/>
      <c r="L223" s="110"/>
      <c r="M223" s="630"/>
      <c r="N223" s="111"/>
      <c r="O223" s="111"/>
      <c r="P223" s="92"/>
      <c r="Q223" s="93"/>
      <c r="R223" s="111"/>
      <c r="S223" s="112"/>
      <c r="T223" s="31"/>
      <c r="U223" s="19"/>
      <c r="V223" s="33"/>
      <c r="W223" s="33"/>
      <c r="X223" s="34"/>
      <c r="Y223" s="35"/>
      <c r="Z223" s="36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25">
      <c r="A224" s="44"/>
      <c r="B224" s="102" t="s">
        <v>208</v>
      </c>
      <c r="C224" s="103"/>
      <c r="D224" s="103"/>
      <c r="E224" s="103"/>
      <c r="F224" s="113"/>
      <c r="G224" s="62">
        <v>6.72</v>
      </c>
      <c r="H224" s="55"/>
      <c r="I224" s="109">
        <v>7.45</v>
      </c>
      <c r="J224" s="95"/>
      <c r="K224" s="22"/>
      <c r="L224" s="110">
        <f t="shared" ref="L224:L229" si="107">SUM(G224+J224)</f>
        <v>6.72</v>
      </c>
      <c r="M224" s="630">
        <f t="shared" ref="M224:M229" si="108">ROUND(G224-G224*5%+J224,-2)</f>
        <v>0</v>
      </c>
      <c r="N224" s="111"/>
      <c r="O224" s="111"/>
      <c r="P224" s="92">
        <f t="shared" si="103"/>
        <v>6.72</v>
      </c>
      <c r="Q224" s="93">
        <f t="shared" si="104"/>
        <v>6.3839999999999995</v>
      </c>
      <c r="R224" s="111"/>
      <c r="S224" s="112">
        <f t="shared" ref="S224:S229" si="109">SUM(I224+J224)</f>
        <v>7.45</v>
      </c>
      <c r="T224" s="31"/>
      <c r="U224" s="19">
        <f t="shared" ref="U224:U229" si="110">ROUND(I224-I224*5%+J224,-2)</f>
        <v>0</v>
      </c>
      <c r="V224" s="33">
        <f t="shared" si="105"/>
        <v>6.3839999999999995</v>
      </c>
      <c r="W224" s="33"/>
      <c r="X224" s="34">
        <f t="shared" si="101"/>
        <v>7.45</v>
      </c>
      <c r="Y224" s="35">
        <f t="shared" si="86"/>
        <v>7.0775000000000006</v>
      </c>
      <c r="Z224" s="36">
        <f t="shared" si="106"/>
        <v>7.0775000000000006</v>
      </c>
      <c r="AA224" s="1"/>
      <c r="AB224" s="1"/>
      <c r="AC224" s="1"/>
      <c r="AD224" s="1"/>
      <c r="AE224" s="1"/>
      <c r="AF224" s="1"/>
      <c r="AG224" s="1"/>
      <c r="AH224" s="1"/>
    </row>
    <row r="225" spans="1:34" x14ac:dyDescent="0.25">
      <c r="A225" s="44"/>
      <c r="B225" s="115" t="str">
        <f>B221</f>
        <v>при малогрупповом методе занятий ( до 5 чел)</v>
      </c>
      <c r="C225" s="98"/>
      <c r="D225" s="98"/>
      <c r="E225" s="98"/>
      <c r="F225" s="114"/>
      <c r="G225" s="62">
        <v>2.54</v>
      </c>
      <c r="H225" s="55"/>
      <c r="I225" s="109">
        <v>3.51</v>
      </c>
      <c r="J225" s="95"/>
      <c r="K225" s="22"/>
      <c r="L225" s="110">
        <f t="shared" si="107"/>
        <v>2.54</v>
      </c>
      <c r="M225" s="630">
        <f t="shared" si="108"/>
        <v>0</v>
      </c>
      <c r="N225" s="111"/>
      <c r="O225" s="111"/>
      <c r="P225" s="92">
        <f t="shared" si="103"/>
        <v>2.54</v>
      </c>
      <c r="Q225" s="93">
        <f t="shared" si="104"/>
        <v>2.4130000000000003</v>
      </c>
      <c r="R225" s="111"/>
      <c r="S225" s="112">
        <f t="shared" si="109"/>
        <v>3.51</v>
      </c>
      <c r="T225" s="31"/>
      <c r="U225" s="19">
        <f t="shared" si="110"/>
        <v>0</v>
      </c>
      <c r="V225" s="33">
        <f t="shared" si="105"/>
        <v>2.4130000000000003</v>
      </c>
      <c r="W225" s="33"/>
      <c r="X225" s="34">
        <f t="shared" si="101"/>
        <v>3.51</v>
      </c>
      <c r="Y225" s="35">
        <f t="shared" si="86"/>
        <v>3.3344999999999998</v>
      </c>
      <c r="Z225" s="36">
        <f t="shared" si="106"/>
        <v>3.3344999999999998</v>
      </c>
      <c r="AA225" s="1"/>
      <c r="AB225" s="1"/>
      <c r="AC225" s="1"/>
      <c r="AD225" s="1"/>
      <c r="AE225" s="1"/>
      <c r="AF225" s="1"/>
      <c r="AG225" s="1"/>
      <c r="AH225" s="1"/>
    </row>
    <row r="226" spans="1:34" x14ac:dyDescent="0.25">
      <c r="A226" s="44"/>
      <c r="B226" s="102" t="str">
        <f>B222</f>
        <v>при групповом методе занятий (от6 до 15 человек)</v>
      </c>
      <c r="C226" s="103"/>
      <c r="D226" s="103"/>
      <c r="E226" s="103"/>
      <c r="F226" s="113"/>
      <c r="G226" s="62">
        <v>1.26</v>
      </c>
      <c r="H226" s="55"/>
      <c r="I226" s="109">
        <v>2.31</v>
      </c>
      <c r="J226" s="95"/>
      <c r="K226" s="22"/>
      <c r="L226" s="110">
        <f t="shared" si="107"/>
        <v>1.26</v>
      </c>
      <c r="M226" s="630">
        <f t="shared" si="108"/>
        <v>0</v>
      </c>
      <c r="N226" s="111"/>
      <c r="O226" s="111"/>
      <c r="P226" s="92">
        <f t="shared" si="103"/>
        <v>1.26</v>
      </c>
      <c r="Q226" s="93">
        <f t="shared" si="104"/>
        <v>1.1970000000000001</v>
      </c>
      <c r="R226" s="111"/>
      <c r="S226" s="112">
        <f t="shared" si="109"/>
        <v>2.31</v>
      </c>
      <c r="T226" s="31"/>
      <c r="U226" s="19">
        <f t="shared" si="110"/>
        <v>0</v>
      </c>
      <c r="V226" s="33">
        <f t="shared" si="105"/>
        <v>1.1970000000000001</v>
      </c>
      <c r="W226" s="33"/>
      <c r="X226" s="34">
        <f t="shared" si="101"/>
        <v>2.31</v>
      </c>
      <c r="Y226" s="35">
        <f t="shared" si="86"/>
        <v>2.1945000000000001</v>
      </c>
      <c r="Z226" s="36">
        <f t="shared" si="106"/>
        <v>2.1945000000000001</v>
      </c>
      <c r="AA226" s="1"/>
      <c r="AB226" s="1"/>
      <c r="AC226" s="1"/>
      <c r="AD226" s="1"/>
      <c r="AE226" s="1"/>
      <c r="AF226" s="1"/>
      <c r="AG226" s="1"/>
      <c r="AH226" s="1"/>
    </row>
    <row r="227" spans="1:34" x14ac:dyDescent="0.25">
      <c r="A227" s="44">
        <v>176</v>
      </c>
      <c r="B227" s="503" t="s">
        <v>209</v>
      </c>
      <c r="C227" s="242"/>
      <c r="D227" s="242"/>
      <c r="E227" s="242"/>
      <c r="F227" s="504"/>
      <c r="G227" s="62">
        <v>5.89</v>
      </c>
      <c r="H227" s="55"/>
      <c r="I227" s="109">
        <v>6.67</v>
      </c>
      <c r="J227" s="95"/>
      <c r="K227" s="22"/>
      <c r="L227" s="110">
        <f t="shared" si="107"/>
        <v>5.89</v>
      </c>
      <c r="M227" s="630">
        <f t="shared" si="108"/>
        <v>0</v>
      </c>
      <c r="N227" s="111"/>
      <c r="O227" s="111"/>
      <c r="P227" s="92">
        <f t="shared" si="103"/>
        <v>5.89</v>
      </c>
      <c r="Q227" s="93">
        <f t="shared" si="104"/>
        <v>5.5954999999999995</v>
      </c>
      <c r="R227" s="111"/>
      <c r="S227" s="112">
        <f t="shared" si="109"/>
        <v>6.67</v>
      </c>
      <c r="T227" s="31"/>
      <c r="U227" s="19">
        <f t="shared" si="110"/>
        <v>0</v>
      </c>
      <c r="V227" s="33">
        <f t="shared" si="105"/>
        <v>5.5954999999999995</v>
      </c>
      <c r="W227" s="33"/>
      <c r="X227" s="34">
        <f t="shared" si="101"/>
        <v>6.67</v>
      </c>
      <c r="Y227" s="35">
        <f t="shared" si="86"/>
        <v>6.3365</v>
      </c>
      <c r="Z227" s="36">
        <f t="shared" si="106"/>
        <v>6.3365</v>
      </c>
      <c r="AA227" s="1"/>
      <c r="AB227" s="1"/>
      <c r="AC227" s="1"/>
      <c r="AD227" s="1"/>
      <c r="AE227" s="1"/>
      <c r="AF227" s="1"/>
      <c r="AG227" s="1"/>
      <c r="AH227" s="1"/>
    </row>
    <row r="228" spans="1:34" x14ac:dyDescent="0.25">
      <c r="A228" s="44"/>
      <c r="B228" s="115" t="str">
        <f>B225</f>
        <v>при малогрупповом методе занятий ( до 5 чел)</v>
      </c>
      <c r="C228" s="98"/>
      <c r="D228" s="98"/>
      <c r="E228" s="98"/>
      <c r="F228" s="114"/>
      <c r="G228" s="62">
        <v>2.5299999999999998</v>
      </c>
      <c r="H228" s="55"/>
      <c r="I228" s="109">
        <v>3.51</v>
      </c>
      <c r="J228" s="95"/>
      <c r="K228" s="22"/>
      <c r="L228" s="110">
        <f t="shared" si="107"/>
        <v>2.5299999999999998</v>
      </c>
      <c r="M228" s="630">
        <f t="shared" si="108"/>
        <v>0</v>
      </c>
      <c r="N228" s="111"/>
      <c r="O228" s="111"/>
      <c r="P228" s="92">
        <f t="shared" si="103"/>
        <v>2.5299999999999998</v>
      </c>
      <c r="Q228" s="93">
        <f t="shared" si="104"/>
        <v>2.4034999999999997</v>
      </c>
      <c r="R228" s="111"/>
      <c r="S228" s="112">
        <f t="shared" si="109"/>
        <v>3.51</v>
      </c>
      <c r="T228" s="31"/>
      <c r="U228" s="19">
        <f t="shared" si="110"/>
        <v>0</v>
      </c>
      <c r="V228" s="33">
        <f t="shared" si="105"/>
        <v>2.4034999999999997</v>
      </c>
      <c r="W228" s="33"/>
      <c r="X228" s="34">
        <f t="shared" si="101"/>
        <v>3.51</v>
      </c>
      <c r="Y228" s="35">
        <f t="shared" si="86"/>
        <v>3.3344999999999998</v>
      </c>
      <c r="Z228" s="36">
        <f t="shared" si="106"/>
        <v>3.3344999999999998</v>
      </c>
      <c r="AA228" s="1"/>
      <c r="AB228" s="1"/>
      <c r="AC228" s="1"/>
      <c r="AD228" s="1"/>
      <c r="AE228" s="1"/>
      <c r="AF228" s="1"/>
      <c r="AG228" s="1"/>
      <c r="AH228" s="1"/>
    </row>
    <row r="229" spans="1:34" x14ac:dyDescent="0.25">
      <c r="A229" s="44"/>
      <c r="B229" s="102" t="str">
        <f>B226</f>
        <v>при групповом методе занятий (от6 до 15 человек)</v>
      </c>
      <c r="C229" s="103"/>
      <c r="D229" s="103"/>
      <c r="E229" s="103"/>
      <c r="F229" s="113"/>
      <c r="G229" s="62">
        <v>1.26</v>
      </c>
      <c r="H229" s="55"/>
      <c r="I229" s="109">
        <v>2.31</v>
      </c>
      <c r="J229" s="95"/>
      <c r="K229" s="22"/>
      <c r="L229" s="110">
        <f t="shared" si="107"/>
        <v>1.26</v>
      </c>
      <c r="M229" s="630">
        <f t="shared" si="108"/>
        <v>0</v>
      </c>
      <c r="N229" s="111"/>
      <c r="O229" s="111"/>
      <c r="P229" s="92">
        <f t="shared" si="103"/>
        <v>1.26</v>
      </c>
      <c r="Q229" s="93">
        <f t="shared" si="104"/>
        <v>1.1970000000000001</v>
      </c>
      <c r="R229" s="111"/>
      <c r="S229" s="112">
        <f t="shared" si="109"/>
        <v>2.31</v>
      </c>
      <c r="T229" s="31"/>
      <c r="U229" s="19">
        <f t="shared" si="110"/>
        <v>0</v>
      </c>
      <c r="V229" s="33">
        <f t="shared" si="105"/>
        <v>1.1970000000000001</v>
      </c>
      <c r="W229" s="33"/>
      <c r="X229" s="34">
        <f t="shared" si="101"/>
        <v>2.31</v>
      </c>
      <c r="Y229" s="35">
        <f t="shared" si="86"/>
        <v>2.1945000000000001</v>
      </c>
      <c r="Z229" s="36">
        <f t="shared" si="106"/>
        <v>2.1945000000000001</v>
      </c>
      <c r="AA229" s="1"/>
      <c r="AB229" s="1"/>
      <c r="AC229" s="1"/>
      <c r="AD229" s="1"/>
      <c r="AE229" s="1"/>
      <c r="AF229" s="1"/>
      <c r="AG229" s="1"/>
      <c r="AH229" s="1"/>
    </row>
    <row r="230" spans="1:34" x14ac:dyDescent="0.25">
      <c r="A230" s="44">
        <v>177</v>
      </c>
      <c r="B230" s="115" t="s">
        <v>210</v>
      </c>
      <c r="C230" s="98"/>
      <c r="D230" s="98"/>
      <c r="E230" s="98"/>
      <c r="F230" s="114"/>
      <c r="G230" s="62"/>
      <c r="H230" s="55"/>
      <c r="I230" s="109"/>
      <c r="J230" s="95"/>
      <c r="K230" s="22"/>
      <c r="L230" s="110"/>
      <c r="M230" s="630"/>
      <c r="N230" s="111"/>
      <c r="O230" s="111"/>
      <c r="P230" s="92"/>
      <c r="Q230" s="93"/>
      <c r="R230" s="111"/>
      <c r="S230" s="112"/>
      <c r="T230" s="31"/>
      <c r="U230" s="19"/>
      <c r="V230" s="33"/>
      <c r="W230" s="33"/>
      <c r="X230" s="34"/>
      <c r="Y230" s="35"/>
      <c r="Z230" s="36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25">
      <c r="A231" s="44"/>
      <c r="B231" s="102" t="s">
        <v>211</v>
      </c>
      <c r="C231" s="103"/>
      <c r="D231" s="103"/>
      <c r="E231" s="103"/>
      <c r="F231" s="113"/>
      <c r="G231" s="62">
        <v>5.89</v>
      </c>
      <c r="H231" s="55"/>
      <c r="I231" s="109">
        <v>6.67</v>
      </c>
      <c r="J231" s="95"/>
      <c r="K231" s="22"/>
      <c r="L231" s="110">
        <f>SUM(G231+J231)</f>
        <v>5.89</v>
      </c>
      <c r="M231" s="630">
        <f>ROUND(G231-G231*5%+J231,-2)</f>
        <v>0</v>
      </c>
      <c r="N231" s="111"/>
      <c r="O231" s="111"/>
      <c r="P231" s="92">
        <f t="shared" si="103"/>
        <v>5.89</v>
      </c>
      <c r="Q231" s="93">
        <f t="shared" ref="Q231:Q237" si="111">SUM(G231-G231*5%+K231)</f>
        <v>5.5954999999999995</v>
      </c>
      <c r="R231" s="111"/>
      <c r="S231" s="112">
        <f>SUM(I231+J231)</f>
        <v>6.67</v>
      </c>
      <c r="T231" s="31"/>
      <c r="U231" s="19">
        <f>ROUND(I231-I231*5%+J231,-2)</f>
        <v>0</v>
      </c>
      <c r="V231" s="33">
        <f t="shared" si="105"/>
        <v>5.5954999999999995</v>
      </c>
      <c r="W231" s="33"/>
      <c r="X231" s="34">
        <f t="shared" si="101"/>
        <v>6.67</v>
      </c>
      <c r="Y231" s="35">
        <f t="shared" si="86"/>
        <v>6.3365</v>
      </c>
      <c r="Z231" s="36">
        <f t="shared" si="106"/>
        <v>6.3365</v>
      </c>
      <c r="AA231" s="1"/>
      <c r="AB231" s="1"/>
      <c r="AC231" s="1"/>
      <c r="AD231" s="1"/>
      <c r="AE231" s="1"/>
      <c r="AF231" s="1"/>
      <c r="AG231" s="1"/>
      <c r="AH231" s="1"/>
    </row>
    <row r="232" spans="1:34" x14ac:dyDescent="0.25">
      <c r="A232" s="44"/>
      <c r="B232" s="115" t="str">
        <f>B228</f>
        <v>при малогрупповом методе занятий ( до 5 чел)</v>
      </c>
      <c r="C232" s="98"/>
      <c r="D232" s="98"/>
      <c r="E232" s="98"/>
      <c r="F232" s="114"/>
      <c r="G232" s="62">
        <v>2.54</v>
      </c>
      <c r="H232" s="55"/>
      <c r="I232" s="109">
        <v>3.51</v>
      </c>
      <c r="J232" s="95"/>
      <c r="K232" s="22"/>
      <c r="L232" s="110">
        <f>SUM(G232+J232)</f>
        <v>2.54</v>
      </c>
      <c r="M232" s="630">
        <f>ROUND(G232-G232*5%+J232,-2)</f>
        <v>0</v>
      </c>
      <c r="N232" s="111"/>
      <c r="O232" s="111"/>
      <c r="P232" s="92">
        <f t="shared" si="103"/>
        <v>2.54</v>
      </c>
      <c r="Q232" s="93">
        <f t="shared" si="111"/>
        <v>2.4130000000000003</v>
      </c>
      <c r="R232" s="111"/>
      <c r="S232" s="112">
        <f>SUM(I232+J232)</f>
        <v>3.51</v>
      </c>
      <c r="T232" s="31"/>
      <c r="U232" s="19">
        <f>ROUND(I232-I232*5%+J232,-2)</f>
        <v>0</v>
      </c>
      <c r="V232" s="33">
        <f t="shared" si="105"/>
        <v>2.4130000000000003</v>
      </c>
      <c r="W232" s="33"/>
      <c r="X232" s="34">
        <f t="shared" si="101"/>
        <v>3.51</v>
      </c>
      <c r="Y232" s="35">
        <f t="shared" si="86"/>
        <v>3.3344999999999998</v>
      </c>
      <c r="Z232" s="36">
        <f t="shared" si="106"/>
        <v>3.3344999999999998</v>
      </c>
      <c r="AA232" s="1"/>
      <c r="AB232" s="1"/>
      <c r="AC232" s="1"/>
      <c r="AD232" s="1"/>
      <c r="AE232" s="1"/>
      <c r="AF232" s="1"/>
      <c r="AG232" s="1"/>
      <c r="AH232" s="1"/>
    </row>
    <row r="233" spans="1:34" x14ac:dyDescent="0.25">
      <c r="A233" s="44"/>
      <c r="B233" s="102" t="str">
        <f>B229</f>
        <v>при групповом методе занятий (от6 до 15 человек)</v>
      </c>
      <c r="C233" s="103"/>
      <c r="D233" s="103"/>
      <c r="E233" s="103"/>
      <c r="F233" s="113"/>
      <c r="G233" s="62">
        <v>1.26</v>
      </c>
      <c r="H233" s="55"/>
      <c r="I233" s="109">
        <v>2.31</v>
      </c>
      <c r="J233" s="95"/>
      <c r="K233" s="22"/>
      <c r="L233" s="110">
        <f>SUM(G233+J233)</f>
        <v>1.26</v>
      </c>
      <c r="M233" s="91">
        <f>ROUND(G233-G233*5%+J233,-2)</f>
        <v>0</v>
      </c>
      <c r="N233" s="111"/>
      <c r="O233" s="111"/>
      <c r="P233" s="92">
        <f t="shared" si="103"/>
        <v>1.26</v>
      </c>
      <c r="Q233" s="93">
        <f t="shared" si="111"/>
        <v>1.1970000000000001</v>
      </c>
      <c r="R233" s="111"/>
      <c r="S233" s="112">
        <f>SUM(I233+J233)</f>
        <v>2.31</v>
      </c>
      <c r="T233" s="31"/>
      <c r="U233" s="19">
        <f>ROUND(I233-I233*5%+J233,-2)</f>
        <v>0</v>
      </c>
      <c r="V233" s="33">
        <f t="shared" si="105"/>
        <v>1.1970000000000001</v>
      </c>
      <c r="W233" s="33"/>
      <c r="X233" s="34">
        <f t="shared" si="101"/>
        <v>2.31</v>
      </c>
      <c r="Y233" s="35">
        <f t="shared" si="86"/>
        <v>2.1945000000000001</v>
      </c>
      <c r="Z233" s="36">
        <f t="shared" si="106"/>
        <v>2.1945000000000001</v>
      </c>
      <c r="AA233" s="1"/>
      <c r="AB233" s="1"/>
      <c r="AC233" s="1"/>
      <c r="AD233" s="1"/>
      <c r="AE233" s="1"/>
      <c r="AF233" s="1"/>
      <c r="AG233" s="1"/>
      <c r="AH233" s="1"/>
    </row>
    <row r="234" spans="1:34" x14ac:dyDescent="0.25">
      <c r="A234" s="44">
        <v>178</v>
      </c>
      <c r="B234" s="102" t="s">
        <v>210</v>
      </c>
      <c r="C234" s="103"/>
      <c r="D234" s="103"/>
      <c r="E234" s="103"/>
      <c r="F234" s="113"/>
      <c r="G234" s="62"/>
      <c r="H234" s="55"/>
      <c r="I234" s="109"/>
      <c r="J234" s="95"/>
      <c r="K234" s="22"/>
      <c r="L234" s="110"/>
      <c r="M234" s="91"/>
      <c r="N234" s="111"/>
      <c r="O234" s="111"/>
      <c r="P234" s="92"/>
      <c r="Q234" s="93"/>
      <c r="R234" s="111"/>
      <c r="S234" s="112"/>
      <c r="T234" s="31"/>
      <c r="U234" s="19"/>
      <c r="V234" s="33"/>
      <c r="W234" s="33"/>
      <c r="X234" s="34"/>
      <c r="Y234" s="35"/>
      <c r="Z234" s="36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25">
      <c r="A235" s="44"/>
      <c r="B235" s="102" t="s">
        <v>212</v>
      </c>
      <c r="C235" s="103"/>
      <c r="D235" s="103"/>
      <c r="E235" s="103"/>
      <c r="F235" s="113"/>
      <c r="G235" s="62">
        <v>4.6399999999999997</v>
      </c>
      <c r="H235" s="55"/>
      <c r="I235" s="109">
        <v>5.48</v>
      </c>
      <c r="J235" s="95"/>
      <c r="K235" s="22"/>
      <c r="L235" s="110">
        <f>SUM(G235+J235)</f>
        <v>4.6399999999999997</v>
      </c>
      <c r="M235" s="630">
        <f>ROUND(G235-G235*5%+J235,-2)</f>
        <v>0</v>
      </c>
      <c r="N235" s="111"/>
      <c r="O235" s="111"/>
      <c r="P235" s="92">
        <f t="shared" si="103"/>
        <v>4.6399999999999997</v>
      </c>
      <c r="Q235" s="93">
        <f t="shared" si="111"/>
        <v>4.4079999999999995</v>
      </c>
      <c r="R235" s="111"/>
      <c r="S235" s="112">
        <f>SUM(I235+J235)</f>
        <v>5.48</v>
      </c>
      <c r="T235" s="31"/>
      <c r="U235" s="19">
        <f>ROUND(I235-I235*5%+J235,-2)</f>
        <v>0</v>
      </c>
      <c r="V235" s="33">
        <f t="shared" si="105"/>
        <v>4.4079999999999995</v>
      </c>
      <c r="W235" s="33"/>
      <c r="X235" s="34">
        <f t="shared" si="101"/>
        <v>5.48</v>
      </c>
      <c r="Y235" s="35">
        <f t="shared" si="86"/>
        <v>5.2060000000000004</v>
      </c>
      <c r="Z235" s="36">
        <f t="shared" si="106"/>
        <v>5.2060000000000004</v>
      </c>
      <c r="AA235" s="1"/>
      <c r="AB235" s="1"/>
      <c r="AC235" s="1"/>
      <c r="AD235" s="1"/>
      <c r="AE235" s="1"/>
      <c r="AF235" s="1"/>
      <c r="AG235" s="1"/>
      <c r="AH235" s="1"/>
    </row>
    <row r="236" spans="1:34" x14ac:dyDescent="0.25">
      <c r="A236" s="44"/>
      <c r="B236" s="102" t="str">
        <f>B232</f>
        <v>при малогрупповом методе занятий ( до 5 чел)</v>
      </c>
      <c r="C236" s="103"/>
      <c r="D236" s="103"/>
      <c r="E236" s="103"/>
      <c r="F236" s="113"/>
      <c r="G236" s="62">
        <v>1.67</v>
      </c>
      <c r="H236" s="55"/>
      <c r="I236" s="109">
        <v>2.71</v>
      </c>
      <c r="J236" s="95"/>
      <c r="K236" s="22"/>
      <c r="L236" s="110">
        <f>SUM(G236+J236)</f>
        <v>1.67</v>
      </c>
      <c r="M236" s="630">
        <f>ROUND(G236-G236*5%+J236,-2)</f>
        <v>0</v>
      </c>
      <c r="N236" s="111"/>
      <c r="O236" s="111"/>
      <c r="P236" s="92">
        <f t="shared" si="103"/>
        <v>1.67</v>
      </c>
      <c r="Q236" s="93">
        <f t="shared" si="111"/>
        <v>1.5865</v>
      </c>
      <c r="R236" s="111"/>
      <c r="S236" s="112">
        <f>SUM(I236+J236)</f>
        <v>2.71</v>
      </c>
      <c r="T236" s="31"/>
      <c r="U236" s="19">
        <f>ROUND(I236-I236*5%+J236,-2)</f>
        <v>0</v>
      </c>
      <c r="V236" s="33">
        <f t="shared" si="105"/>
        <v>1.5865</v>
      </c>
      <c r="W236" s="33"/>
      <c r="X236" s="34">
        <f t="shared" si="101"/>
        <v>2.71</v>
      </c>
      <c r="Y236" s="35">
        <f t="shared" si="86"/>
        <v>2.5745</v>
      </c>
      <c r="Z236" s="36">
        <f>SUM(I236-I236*5%)</f>
        <v>2.5745</v>
      </c>
      <c r="AA236" s="1"/>
      <c r="AB236" s="1"/>
      <c r="AC236" s="1"/>
      <c r="AD236" s="1"/>
      <c r="AE236" s="1"/>
      <c r="AF236" s="1"/>
      <c r="AG236" s="1"/>
      <c r="AH236" s="1"/>
    </row>
    <row r="237" spans="1:34" x14ac:dyDescent="0.25">
      <c r="A237" s="44"/>
      <c r="B237" s="102" t="str">
        <f>B233</f>
        <v>при групповом методе занятий (от6 до 15 человек)</v>
      </c>
      <c r="C237" s="103"/>
      <c r="D237" s="103"/>
      <c r="E237" s="103"/>
      <c r="F237" s="113"/>
      <c r="G237" s="62">
        <v>1.26</v>
      </c>
      <c r="H237" s="55"/>
      <c r="I237" s="109">
        <v>2.31</v>
      </c>
      <c r="J237" s="95"/>
      <c r="K237" s="22"/>
      <c r="L237" s="110">
        <f>SUM(G237+J237)</f>
        <v>1.26</v>
      </c>
      <c r="M237" s="630">
        <f>ROUND(G237-G237*5%+J237,-2)</f>
        <v>0</v>
      </c>
      <c r="N237" s="111"/>
      <c r="O237" s="111"/>
      <c r="P237" s="92">
        <f t="shared" si="103"/>
        <v>1.26</v>
      </c>
      <c r="Q237" s="93">
        <f t="shared" si="111"/>
        <v>1.1970000000000001</v>
      </c>
      <c r="R237" s="111"/>
      <c r="S237" s="112">
        <f>SUM(I237+J237)</f>
        <v>2.31</v>
      </c>
      <c r="T237" s="31"/>
      <c r="U237" s="19">
        <f>ROUND(I237-I237*5%+J237,-2)</f>
        <v>0</v>
      </c>
      <c r="V237" s="33">
        <f t="shared" si="105"/>
        <v>1.1970000000000001</v>
      </c>
      <c r="W237" s="33"/>
      <c r="X237" s="34">
        <f t="shared" si="101"/>
        <v>2.31</v>
      </c>
      <c r="Y237" s="35">
        <f t="shared" si="86"/>
        <v>2.1945000000000001</v>
      </c>
      <c r="Z237" s="36">
        <f t="shared" si="106"/>
        <v>2.1945000000000001</v>
      </c>
      <c r="AA237" s="1"/>
      <c r="AB237" s="1"/>
      <c r="AC237" s="1"/>
      <c r="AD237" s="1"/>
      <c r="AE237" s="1"/>
      <c r="AF237" s="1"/>
      <c r="AG237" s="1"/>
      <c r="AH237" s="1"/>
    </row>
    <row r="238" spans="1:34" x14ac:dyDescent="0.25">
      <c r="A238" s="44">
        <v>179</v>
      </c>
      <c r="B238" s="699" t="s">
        <v>213</v>
      </c>
      <c r="C238" s="103"/>
      <c r="D238" s="103"/>
      <c r="E238" s="103"/>
      <c r="F238" s="113"/>
      <c r="G238" s="62"/>
      <c r="H238" s="55"/>
      <c r="I238" s="109"/>
      <c r="J238" s="95"/>
      <c r="K238" s="22"/>
      <c r="L238" s="110"/>
      <c r="M238" s="630"/>
      <c r="N238" s="111"/>
      <c r="O238" s="111"/>
      <c r="P238" s="92"/>
      <c r="Q238" s="93"/>
      <c r="R238" s="111"/>
      <c r="S238" s="112"/>
      <c r="T238" s="31"/>
      <c r="U238" s="19"/>
      <c r="V238" s="33"/>
      <c r="W238" s="33"/>
      <c r="X238" s="34"/>
      <c r="Y238" s="35"/>
      <c r="Z238" s="36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25">
      <c r="A239" s="44"/>
      <c r="B239" s="102" t="s">
        <v>214</v>
      </c>
      <c r="C239" s="103"/>
      <c r="D239" s="632"/>
      <c r="E239" s="103"/>
      <c r="F239" s="113"/>
      <c r="G239" s="62">
        <v>5.89</v>
      </c>
      <c r="H239" s="633"/>
      <c r="I239" s="109">
        <v>6.67</v>
      </c>
      <c r="J239" s="95"/>
      <c r="K239" s="22"/>
      <c r="L239" s="110">
        <f>SUM(G239+J239)</f>
        <v>5.89</v>
      </c>
      <c r="M239" s="630">
        <f>ROUND(G239-G239*5%+J239,-2)</f>
        <v>0</v>
      </c>
      <c r="N239" s="111"/>
      <c r="O239" s="111"/>
      <c r="P239" s="92">
        <f t="shared" si="103"/>
        <v>5.89</v>
      </c>
      <c r="Q239" s="93">
        <f>SUM(G239-G239*5%+K239)</f>
        <v>5.5954999999999995</v>
      </c>
      <c r="R239" s="111"/>
      <c r="S239" s="112">
        <f>SUM(I239+J239)</f>
        <v>6.67</v>
      </c>
      <c r="T239" s="31"/>
      <c r="U239" s="19">
        <f>ROUND(I239-I239*5%+J239,-2)</f>
        <v>0</v>
      </c>
      <c r="V239" s="33">
        <f t="shared" si="105"/>
        <v>5.5954999999999995</v>
      </c>
      <c r="W239" s="33"/>
      <c r="X239" s="34">
        <f t="shared" si="101"/>
        <v>6.67</v>
      </c>
      <c r="Y239" s="35">
        <f t="shared" si="86"/>
        <v>6.3365</v>
      </c>
      <c r="Z239" s="36">
        <f t="shared" si="106"/>
        <v>6.3365</v>
      </c>
      <c r="AA239" s="1"/>
      <c r="AB239" s="1"/>
      <c r="AC239" s="1"/>
      <c r="AD239" s="1"/>
      <c r="AE239" s="1"/>
      <c r="AF239" s="1"/>
      <c r="AG239" s="1"/>
      <c r="AH239" s="1"/>
    </row>
    <row r="240" spans="1:34" x14ac:dyDescent="0.25">
      <c r="A240" s="44"/>
      <c r="B240" s="102" t="str">
        <f>B236</f>
        <v>при малогрупповом методе занятий ( до 5 чел)</v>
      </c>
      <c r="C240" s="103"/>
      <c r="D240" s="103"/>
      <c r="E240" s="103"/>
      <c r="F240" s="113"/>
      <c r="G240" s="62">
        <v>1.67</v>
      </c>
      <c r="H240" s="55"/>
      <c r="I240" s="109">
        <v>2.71</v>
      </c>
      <c r="J240" s="95"/>
      <c r="K240" s="22"/>
      <c r="L240" s="110">
        <f>SUM(G240+J240)</f>
        <v>1.67</v>
      </c>
      <c r="M240" s="630">
        <f>ROUND(G240-G240*5%+J240,-2)</f>
        <v>0</v>
      </c>
      <c r="N240" s="111"/>
      <c r="O240" s="111"/>
      <c r="P240" s="92">
        <f t="shared" si="103"/>
        <v>1.67</v>
      </c>
      <c r="Q240" s="93">
        <f>SUM(G240-G240*5%+K240)</f>
        <v>1.5865</v>
      </c>
      <c r="R240" s="111"/>
      <c r="S240" s="112">
        <f>SUM(I240+J240)</f>
        <v>2.71</v>
      </c>
      <c r="T240" s="31"/>
      <c r="U240" s="19">
        <f>ROUND(I240-I240*5%+J240,-2)</f>
        <v>0</v>
      </c>
      <c r="V240" s="33">
        <f>SUM(G240-G240*5%)</f>
        <v>1.5865</v>
      </c>
      <c r="W240" s="33"/>
      <c r="X240" s="34">
        <f>SUM(I240+K240)</f>
        <v>2.71</v>
      </c>
      <c r="Y240" s="35">
        <f>SUM(I240-I240*5%+K240)</f>
        <v>2.5745</v>
      </c>
      <c r="Z240" s="36">
        <f t="shared" si="106"/>
        <v>2.5745</v>
      </c>
      <c r="AA240" s="1"/>
      <c r="AB240" s="1"/>
      <c r="AC240" s="1"/>
      <c r="AD240" s="1"/>
      <c r="AE240" s="1"/>
      <c r="AF240" s="1"/>
      <c r="AG240" s="1"/>
      <c r="AH240" s="1"/>
    </row>
    <row r="241" spans="1:34" x14ac:dyDescent="0.25">
      <c r="A241" s="52"/>
      <c r="B241" s="623" t="str">
        <f>B237</f>
        <v>при групповом методе занятий (от6 до 15 человек)</v>
      </c>
      <c r="C241" s="74"/>
      <c r="D241" s="74"/>
      <c r="E241" s="74"/>
      <c r="F241" s="105"/>
      <c r="G241" s="62">
        <v>1.26</v>
      </c>
      <c r="H241" s="55"/>
      <c r="I241" s="109">
        <v>2.31</v>
      </c>
      <c r="J241" s="95"/>
      <c r="K241" s="22"/>
      <c r="L241" s="110">
        <f>SUM(G241+J241)</f>
        <v>1.26</v>
      </c>
      <c r="M241" s="630">
        <f>ROUND(G241-G241*5%+J241,-2)</f>
        <v>0</v>
      </c>
      <c r="N241" s="111"/>
      <c r="O241" s="111"/>
      <c r="P241" s="92">
        <f t="shared" si="103"/>
        <v>1.26</v>
      </c>
      <c r="Q241" s="93">
        <f>SUM(G241-G241*5%+K241)</f>
        <v>1.1970000000000001</v>
      </c>
      <c r="R241" s="111"/>
      <c r="S241" s="112">
        <f>SUM(I241+J241)</f>
        <v>2.31</v>
      </c>
      <c r="T241" s="31"/>
      <c r="U241" s="19">
        <f>ROUND(I241-I241*5%+J241,-2)</f>
        <v>0</v>
      </c>
      <c r="V241" s="33">
        <f>SUM(G241-G241*5%)</f>
        <v>1.1970000000000001</v>
      </c>
      <c r="W241" s="33"/>
      <c r="X241" s="34">
        <f>SUM(I241+K241)</f>
        <v>2.31</v>
      </c>
      <c r="Y241" s="35">
        <f>SUM(I241-I241*5%+K241)</f>
        <v>2.1945000000000001</v>
      </c>
      <c r="Z241" s="36">
        <f t="shared" si="106"/>
        <v>2.1945000000000001</v>
      </c>
      <c r="AA241" s="1"/>
      <c r="AB241" s="1"/>
      <c r="AC241" s="1"/>
      <c r="AD241" s="1"/>
      <c r="AE241" s="1"/>
      <c r="AF241" s="1"/>
      <c r="AG241" s="1"/>
      <c r="AH241" s="1"/>
    </row>
    <row r="242" spans="1:34" x14ac:dyDescent="0.25">
      <c r="A242" s="37"/>
      <c r="B242" s="116" t="s">
        <v>215</v>
      </c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92"/>
      <c r="Q242" s="116"/>
      <c r="R242" s="116"/>
      <c r="S242" s="116"/>
      <c r="T242" s="116"/>
      <c r="U242" s="116"/>
      <c r="V242" s="33"/>
      <c r="W242" s="33"/>
      <c r="X242" s="34"/>
      <c r="Y242" s="35">
        <f t="shared" ref="Y242:Y253" si="112">SUM(I242-I242*5%+K242)</f>
        <v>0</v>
      </c>
      <c r="Z242" s="117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25">
      <c r="A243" s="44">
        <v>180</v>
      </c>
      <c r="B243" s="701" t="s">
        <v>216</v>
      </c>
      <c r="C243" s="242"/>
      <c r="D243" s="242"/>
      <c r="E243" s="242"/>
      <c r="F243" s="242"/>
      <c r="G243" s="62"/>
      <c r="H243" s="55"/>
      <c r="I243" s="62"/>
      <c r="J243" s="95"/>
      <c r="K243" s="22"/>
      <c r="L243" s="110"/>
      <c r="M243" s="630"/>
      <c r="N243" s="111"/>
      <c r="O243" s="111"/>
      <c r="P243" s="92"/>
      <c r="Q243" s="93"/>
      <c r="R243" s="111"/>
      <c r="S243" s="112"/>
      <c r="T243" s="31"/>
      <c r="U243" s="19"/>
      <c r="V243" s="33"/>
      <c r="W243" s="33"/>
      <c r="X243" s="34"/>
      <c r="Y243" s="35">
        <f t="shared" si="112"/>
        <v>0</v>
      </c>
      <c r="Z243" s="36">
        <f t="shared" si="106"/>
        <v>0</v>
      </c>
      <c r="AA243" s="1"/>
      <c r="AB243" s="1"/>
      <c r="AC243" s="1"/>
      <c r="AD243" s="1"/>
      <c r="AE243" s="1"/>
      <c r="AF243" s="1"/>
      <c r="AG243" s="1"/>
      <c r="AH243" s="1"/>
    </row>
    <row r="244" spans="1:34" x14ac:dyDescent="0.25">
      <c r="A244" s="44"/>
      <c r="B244" s="701" t="str">
        <f>B241</f>
        <v>при групповом методе занятий (от6 до 15 человек)</v>
      </c>
      <c r="C244" s="242"/>
      <c r="D244" s="242"/>
      <c r="E244" s="242"/>
      <c r="F244" s="242"/>
      <c r="G244" s="62">
        <v>4.54</v>
      </c>
      <c r="H244" s="55"/>
      <c r="I244" s="62">
        <v>5.39</v>
      </c>
      <c r="J244" s="95"/>
      <c r="K244" s="22"/>
      <c r="L244" s="110">
        <f>SUM(G244+J244)</f>
        <v>4.54</v>
      </c>
      <c r="M244" s="630">
        <f>ROUND(G244-G244*5%+J244,-2)</f>
        <v>0</v>
      </c>
      <c r="N244" s="111"/>
      <c r="O244" s="111"/>
      <c r="P244" s="92">
        <f t="shared" si="103"/>
        <v>4.54</v>
      </c>
      <c r="Q244" s="93">
        <v>3.07</v>
      </c>
      <c r="R244" s="111"/>
      <c r="S244" s="112">
        <f>SUM(I244+J244)</f>
        <v>5.39</v>
      </c>
      <c r="T244" s="31"/>
      <c r="U244" s="19">
        <f>ROUND(I244-I244*5%+J244,-2)</f>
        <v>0</v>
      </c>
      <c r="V244" s="33">
        <f t="shared" ref="V244:V252" si="113">SUM(G244-G244*5%)</f>
        <v>4.3129999999999997</v>
      </c>
      <c r="W244" s="33"/>
      <c r="X244" s="34">
        <f t="shared" ref="X244:X252" si="114">SUM(I244+K244)</f>
        <v>5.39</v>
      </c>
      <c r="Y244" s="35">
        <f t="shared" si="112"/>
        <v>5.1204999999999998</v>
      </c>
      <c r="Z244" s="36">
        <f t="shared" si="106"/>
        <v>5.1204999999999998</v>
      </c>
      <c r="AA244" s="1"/>
      <c r="AB244" s="1"/>
      <c r="AC244" s="1"/>
      <c r="AD244" s="1"/>
      <c r="AE244" s="1"/>
      <c r="AF244" s="1"/>
      <c r="AG244" s="1"/>
      <c r="AH244" s="1"/>
    </row>
    <row r="245" spans="1:34" x14ac:dyDescent="0.25">
      <c r="A245" s="44">
        <v>181</v>
      </c>
      <c r="B245" s="701" t="s">
        <v>217</v>
      </c>
      <c r="C245" s="242"/>
      <c r="D245" s="242"/>
      <c r="E245" s="242"/>
      <c r="F245" s="242"/>
      <c r="G245" s="62"/>
      <c r="H245" s="55"/>
      <c r="I245" s="62"/>
      <c r="J245" s="95"/>
      <c r="K245" s="22"/>
      <c r="L245" s="110"/>
      <c r="M245" s="630"/>
      <c r="N245" s="111"/>
      <c r="O245" s="111"/>
      <c r="P245" s="92"/>
      <c r="Q245" s="93"/>
      <c r="R245" s="111"/>
      <c r="S245" s="112"/>
      <c r="T245" s="31"/>
      <c r="U245" s="19"/>
      <c r="V245" s="33"/>
      <c r="W245" s="33"/>
      <c r="X245" s="34"/>
      <c r="Y245" s="35">
        <f t="shared" si="112"/>
        <v>0</v>
      </c>
      <c r="Z245" s="36">
        <f>SUM(I245-I245*5%)</f>
        <v>0</v>
      </c>
      <c r="AA245" s="1"/>
      <c r="AB245" s="1"/>
      <c r="AC245" s="1"/>
      <c r="AD245" s="1"/>
      <c r="AE245" s="1"/>
      <c r="AF245" s="1"/>
      <c r="AG245" s="1"/>
      <c r="AH245" s="1"/>
    </row>
    <row r="246" spans="1:34" x14ac:dyDescent="0.25">
      <c r="A246" s="52"/>
      <c r="B246" s="701" t="str">
        <f>B244</f>
        <v>при групповом методе занятий (от6 до 15 человек)</v>
      </c>
      <c r="C246" s="242"/>
      <c r="D246" s="242"/>
      <c r="E246" s="242"/>
      <c r="F246" s="242"/>
      <c r="G246" s="62">
        <v>6.07</v>
      </c>
      <c r="H246" s="55"/>
      <c r="I246" s="62">
        <v>6.82</v>
      </c>
      <c r="J246" s="95"/>
      <c r="K246" s="22"/>
      <c r="L246" s="110">
        <f t="shared" ref="L246" si="115">SUM(G246+J246)</f>
        <v>6.07</v>
      </c>
      <c r="M246" s="630">
        <f t="shared" ref="M246" si="116">ROUND(G246-G246*5%+J246,-2)</f>
        <v>0</v>
      </c>
      <c r="N246" s="111"/>
      <c r="O246" s="111"/>
      <c r="P246" s="92">
        <f t="shared" si="103"/>
        <v>6.07</v>
      </c>
      <c r="Q246" s="93">
        <v>3.07</v>
      </c>
      <c r="R246" s="111"/>
      <c r="S246" s="112">
        <f t="shared" ref="S246" si="117">SUM(I246+J246)</f>
        <v>6.82</v>
      </c>
      <c r="T246" s="31"/>
      <c r="U246" s="19">
        <f t="shared" ref="U246" si="118">ROUND(I246-I246*5%+J246,-2)</f>
        <v>0</v>
      </c>
      <c r="V246" s="33">
        <f t="shared" si="113"/>
        <v>5.7665000000000006</v>
      </c>
      <c r="W246" s="33"/>
      <c r="X246" s="34">
        <f t="shared" si="114"/>
        <v>6.82</v>
      </c>
      <c r="Y246" s="35">
        <f t="shared" si="112"/>
        <v>6.4790000000000001</v>
      </c>
      <c r="Z246" s="36">
        <f t="shared" ref="Z246" si="119">SUM(I246-I246*5%)</f>
        <v>6.4790000000000001</v>
      </c>
      <c r="AA246" s="1"/>
      <c r="AB246" s="1"/>
      <c r="AC246" s="1"/>
      <c r="AD246" s="1"/>
      <c r="AE246" s="1"/>
      <c r="AF246" s="1"/>
      <c r="AG246" s="1"/>
      <c r="AH246" s="1"/>
    </row>
    <row r="247" spans="1:34" x14ac:dyDescent="0.25">
      <c r="A247" s="37"/>
      <c r="B247" s="634" t="s">
        <v>218</v>
      </c>
      <c r="C247" s="634"/>
      <c r="D247" s="634"/>
      <c r="E247" s="634"/>
      <c r="F247" s="634"/>
      <c r="G247" s="634"/>
      <c r="H247" s="634"/>
      <c r="I247" s="634"/>
      <c r="J247" s="634"/>
      <c r="K247" s="634"/>
      <c r="L247" s="634"/>
      <c r="M247" s="634"/>
      <c r="N247" s="634"/>
      <c r="O247" s="634"/>
      <c r="P247" s="92"/>
      <c r="Q247" s="634"/>
      <c r="R247" s="634"/>
      <c r="S247" s="634"/>
      <c r="T247" s="634"/>
      <c r="U247" s="634"/>
      <c r="V247" s="36"/>
      <c r="W247" s="36"/>
      <c r="X247" s="34"/>
      <c r="Y247" s="35"/>
      <c r="Z247" s="19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25">
      <c r="A248" s="59">
        <v>182</v>
      </c>
      <c r="B248" s="635" t="s">
        <v>219</v>
      </c>
      <c r="C248" s="80"/>
      <c r="D248" s="80"/>
      <c r="E248" s="80"/>
      <c r="F248" s="80"/>
      <c r="G248" s="62">
        <v>2.94</v>
      </c>
      <c r="H248" s="55"/>
      <c r="I248" s="109">
        <v>4.46</v>
      </c>
      <c r="J248" s="95"/>
      <c r="K248" s="95"/>
      <c r="L248" s="110">
        <f>SUM(G248+J248)</f>
        <v>2.94</v>
      </c>
      <c r="M248" s="630">
        <f>ROUND(G248-G248*5%+J248,-2)</f>
        <v>0</v>
      </c>
      <c r="N248" s="111"/>
      <c r="O248" s="111"/>
      <c r="P248" s="92">
        <f t="shared" si="103"/>
        <v>2.94</v>
      </c>
      <c r="Q248" s="93">
        <f>SUM(G248-G248*5%+K248)</f>
        <v>2.7930000000000001</v>
      </c>
      <c r="R248" s="111"/>
      <c r="S248" s="112">
        <f>SUM(I248+J248)</f>
        <v>4.46</v>
      </c>
      <c r="T248" s="31"/>
      <c r="U248" s="19">
        <f>ROUND(I248-I248*5%+J248,-2)</f>
        <v>0</v>
      </c>
      <c r="V248" s="33">
        <f t="shared" si="113"/>
        <v>2.7930000000000001</v>
      </c>
      <c r="W248" s="33"/>
      <c r="X248" s="34">
        <f>SUM(I248+K248)</f>
        <v>4.46</v>
      </c>
      <c r="Y248" s="35">
        <f>SUM(I248-I248*5%+K248)</f>
        <v>4.2370000000000001</v>
      </c>
      <c r="Z248" s="36">
        <f>SUM(I248-I248*5%)</f>
        <v>4.2370000000000001</v>
      </c>
      <c r="AA248" s="1"/>
      <c r="AB248" s="1"/>
      <c r="AC248" s="1"/>
      <c r="AD248" s="1"/>
      <c r="AE248" s="1"/>
      <c r="AF248" s="1"/>
      <c r="AG248" s="1"/>
      <c r="AH248" s="1"/>
    </row>
    <row r="249" spans="1:34" x14ac:dyDescent="0.25">
      <c r="A249" s="44">
        <v>183</v>
      </c>
      <c r="B249" s="635" t="s">
        <v>220</v>
      </c>
      <c r="C249" s="80"/>
      <c r="D249" s="80"/>
      <c r="E249" s="80"/>
      <c r="F249" s="80"/>
      <c r="G249" s="62">
        <v>3.8</v>
      </c>
      <c r="H249" s="55"/>
      <c r="I249" s="109">
        <v>5.25</v>
      </c>
      <c r="J249" s="95"/>
      <c r="K249" s="95"/>
      <c r="L249" s="110">
        <f>SUM(G249+J249)</f>
        <v>3.8</v>
      </c>
      <c r="M249" s="630">
        <f>ROUND(G249-G249*5%+J249,-2)</f>
        <v>0</v>
      </c>
      <c r="N249" s="111"/>
      <c r="O249" s="111"/>
      <c r="P249" s="92">
        <f t="shared" si="103"/>
        <v>3.8</v>
      </c>
      <c r="Q249" s="93">
        <f>SUM(G249-G249*5%+K249)</f>
        <v>3.61</v>
      </c>
      <c r="R249" s="111"/>
      <c r="S249" s="112">
        <f>SUM(I249+J249)</f>
        <v>5.25</v>
      </c>
      <c r="T249" s="31"/>
      <c r="U249" s="19">
        <f>ROUND(I249-I249*5%+J249,-2)</f>
        <v>0</v>
      </c>
      <c r="V249" s="33">
        <f t="shared" si="113"/>
        <v>3.61</v>
      </c>
      <c r="W249" s="33"/>
      <c r="X249" s="34">
        <f t="shared" si="114"/>
        <v>5.25</v>
      </c>
      <c r="Y249" s="35">
        <f t="shared" si="112"/>
        <v>4.9874999999999998</v>
      </c>
      <c r="Z249" s="36">
        <f>SUM(I249-I249*5%)</f>
        <v>4.9874999999999998</v>
      </c>
      <c r="AA249" s="1"/>
      <c r="AB249" s="1"/>
      <c r="AC249" s="1"/>
      <c r="AD249" s="1"/>
      <c r="AE249" s="1"/>
      <c r="AF249" s="1"/>
      <c r="AG249" s="1"/>
      <c r="AH249" s="1"/>
    </row>
    <row r="250" spans="1:34" x14ac:dyDescent="0.25">
      <c r="A250" s="44">
        <v>184</v>
      </c>
      <c r="B250" s="242" t="s">
        <v>221</v>
      </c>
      <c r="C250" s="242"/>
      <c r="D250" s="242"/>
      <c r="E250" s="242"/>
      <c r="F250" s="504"/>
      <c r="G250" s="62">
        <v>3.8</v>
      </c>
      <c r="H250" s="55"/>
      <c r="I250" s="109">
        <v>5.25</v>
      </c>
      <c r="J250" s="95"/>
      <c r="K250" s="95"/>
      <c r="L250" s="110">
        <f>SUM(G250+J250)</f>
        <v>3.8</v>
      </c>
      <c r="M250" s="630">
        <f>ROUND(G250-G250*5%+J250,-2)</f>
        <v>0</v>
      </c>
      <c r="N250" s="111"/>
      <c r="O250" s="111"/>
      <c r="P250" s="92">
        <f t="shared" si="103"/>
        <v>3.8</v>
      </c>
      <c r="Q250" s="93">
        <f>SUM(G250-G250*5%+K250)</f>
        <v>3.61</v>
      </c>
      <c r="R250" s="111"/>
      <c r="S250" s="112">
        <f>SUM(I250+J250)</f>
        <v>5.25</v>
      </c>
      <c r="T250" s="31"/>
      <c r="U250" s="19">
        <f>ROUND(I250-I250*5%+J250,-2)</f>
        <v>0</v>
      </c>
      <c r="V250" s="33">
        <f t="shared" si="113"/>
        <v>3.61</v>
      </c>
      <c r="W250" s="33"/>
      <c r="X250" s="34">
        <f t="shared" si="114"/>
        <v>5.25</v>
      </c>
      <c r="Y250" s="35">
        <f t="shared" si="112"/>
        <v>4.9874999999999998</v>
      </c>
      <c r="Z250" s="36">
        <f>SUM(I250-I250*5%)</f>
        <v>4.9874999999999998</v>
      </c>
      <c r="AA250" s="1"/>
      <c r="AB250" s="1"/>
      <c r="AC250" s="1"/>
      <c r="AD250" s="1"/>
      <c r="AE250" s="1"/>
      <c r="AF250" s="1"/>
      <c r="AG250" s="1"/>
      <c r="AH250" s="1"/>
    </row>
    <row r="251" spans="1:34" x14ac:dyDescent="0.25">
      <c r="A251" s="44">
        <v>185</v>
      </c>
      <c r="B251" s="636" t="s">
        <v>222</v>
      </c>
      <c r="C251" s="637"/>
      <c r="D251" s="637"/>
      <c r="E251" s="637"/>
      <c r="F251" s="638"/>
      <c r="G251" s="62">
        <v>7.72</v>
      </c>
      <c r="H251" s="55"/>
      <c r="I251" s="109">
        <v>7.72</v>
      </c>
      <c r="J251" s="95"/>
      <c r="K251" s="95"/>
      <c r="L251" s="110">
        <f>SUM(G251+J251)</f>
        <v>7.72</v>
      </c>
      <c r="M251" s="630">
        <f>ROUND(G251-G251*5%+J251,-2)</f>
        <v>0</v>
      </c>
      <c r="N251" s="111"/>
      <c r="O251" s="111"/>
      <c r="P251" s="92">
        <f t="shared" si="103"/>
        <v>7.72</v>
      </c>
      <c r="Q251" s="93">
        <f>SUM(G251-G251*5%+K251)</f>
        <v>7.3339999999999996</v>
      </c>
      <c r="R251" s="111"/>
      <c r="S251" s="112">
        <f>SUM(I251+J251)</f>
        <v>7.72</v>
      </c>
      <c r="T251" s="31"/>
      <c r="U251" s="19">
        <f>ROUND(I251-I251*5%+J251,-2)</f>
        <v>0</v>
      </c>
      <c r="V251" s="33">
        <f t="shared" si="113"/>
        <v>7.3339999999999996</v>
      </c>
      <c r="W251" s="33"/>
      <c r="X251" s="34">
        <f t="shared" si="114"/>
        <v>7.72</v>
      </c>
      <c r="Y251" s="35">
        <f t="shared" si="112"/>
        <v>7.3339999999999996</v>
      </c>
      <c r="Z251" s="36">
        <f>SUM(I251-I251*5%)</f>
        <v>7.3339999999999996</v>
      </c>
      <c r="AA251" s="1"/>
      <c r="AB251" s="1"/>
      <c r="AC251" s="1"/>
      <c r="AD251" s="1"/>
      <c r="AE251" s="1"/>
      <c r="AF251" s="1"/>
      <c r="AG251" s="1"/>
      <c r="AH251" s="1"/>
    </row>
    <row r="252" spans="1:34" x14ac:dyDescent="0.25">
      <c r="A252" s="639"/>
      <c r="B252" s="635"/>
      <c r="C252" s="635"/>
      <c r="D252" s="635"/>
      <c r="E252" s="785" t="s">
        <v>223</v>
      </c>
      <c r="F252" s="786"/>
      <c r="G252" s="62">
        <v>11.03</v>
      </c>
      <c r="H252" s="534"/>
      <c r="I252" s="109">
        <v>11.03</v>
      </c>
      <c r="J252" s="95"/>
      <c r="K252" s="95"/>
      <c r="L252" s="110">
        <f>SUM(G252+J252)</f>
        <v>11.03</v>
      </c>
      <c r="M252" s="630">
        <f>ROUND(G252-G252*5%+J252,-2)</f>
        <v>0</v>
      </c>
      <c r="N252" s="110"/>
      <c r="O252" s="110"/>
      <c r="P252" s="92">
        <f t="shared" si="103"/>
        <v>11.03</v>
      </c>
      <c r="Q252" s="93">
        <f>SUM(G252-G252*5%+K252)</f>
        <v>10.478499999999999</v>
      </c>
      <c r="R252" s="111"/>
      <c r="S252" s="112">
        <f>SUM(I252+J252)</f>
        <v>11.03</v>
      </c>
      <c r="T252" s="640"/>
      <c r="U252" s="19">
        <f>ROUND(I252-I252*5%+J252,-2)</f>
        <v>0</v>
      </c>
      <c r="V252" s="33">
        <f t="shared" si="113"/>
        <v>10.478499999999999</v>
      </c>
      <c r="W252" s="33"/>
      <c r="X252" s="34">
        <f t="shared" si="114"/>
        <v>11.03</v>
      </c>
      <c r="Y252" s="35">
        <f t="shared" si="112"/>
        <v>10.478499999999999</v>
      </c>
      <c r="Z252" s="36">
        <f>SUM(I252-I252*5%)</f>
        <v>10.478499999999999</v>
      </c>
      <c r="AA252" s="1"/>
      <c r="AB252" s="1"/>
      <c r="AC252" s="1"/>
      <c r="AD252" s="1"/>
      <c r="AE252" s="1"/>
      <c r="AF252" s="1"/>
      <c r="AG252" s="1"/>
      <c r="AH252" s="1"/>
    </row>
    <row r="253" spans="1:3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18"/>
      <c r="M253" s="91"/>
      <c r="N253" s="118"/>
      <c r="O253" s="118"/>
      <c r="P253" s="118"/>
      <c r="Q253" s="119"/>
      <c r="R253" s="120"/>
      <c r="S253" s="60"/>
      <c r="T253" s="60"/>
      <c r="U253" s="60"/>
      <c r="V253" s="36">
        <f>SUM(G253-G253*5%)</f>
        <v>0</v>
      </c>
      <c r="W253" s="121"/>
      <c r="X253" s="121"/>
      <c r="Y253" s="35">
        <f t="shared" si="112"/>
        <v>0</v>
      </c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x14ac:dyDescent="0.25">
      <c r="A254" s="787" t="s">
        <v>224</v>
      </c>
      <c r="B254" s="769"/>
      <c r="C254" s="769"/>
      <c r="D254" s="769"/>
      <c r="E254" s="769"/>
      <c r="F254" s="769"/>
      <c r="G254" s="769"/>
      <c r="H254" s="769"/>
      <c r="I254" s="769"/>
      <c r="J254" s="769"/>
      <c r="K254" s="769"/>
      <c r="L254" s="769"/>
      <c r="M254" s="769"/>
      <c r="N254" s="769"/>
      <c r="O254" s="769"/>
      <c r="P254" s="769"/>
      <c r="Q254" s="769"/>
      <c r="R254" s="769"/>
      <c r="S254" s="769"/>
      <c r="T254" s="769"/>
      <c r="U254" s="769"/>
      <c r="V254" s="769"/>
      <c r="W254" s="769"/>
      <c r="X254" s="769"/>
      <c r="Y254" s="788"/>
      <c r="Z254" s="19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5">
      <c r="A255" s="122"/>
      <c r="B255" s="123"/>
      <c r="C255" s="123"/>
      <c r="D255" s="123"/>
      <c r="E255" s="124"/>
      <c r="F255" s="123"/>
      <c r="G255" s="4" t="s">
        <v>6</v>
      </c>
      <c r="H255" s="5"/>
      <c r="I255" s="6" t="s">
        <v>6</v>
      </c>
      <c r="J255" s="761" t="s">
        <v>7</v>
      </c>
      <c r="K255" s="762"/>
      <c r="L255" s="763" t="s">
        <v>8</v>
      </c>
      <c r="M255" s="764"/>
      <c r="N255" s="706"/>
      <c r="O255" s="706"/>
      <c r="P255" s="763" t="s">
        <v>10</v>
      </c>
      <c r="Q255" s="765"/>
      <c r="R255" s="765"/>
      <c r="S255" s="765"/>
      <c r="T255" s="765"/>
      <c r="U255" s="765"/>
      <c r="V255" s="764"/>
      <c r="W255" s="707"/>
      <c r="X255" s="766" t="s">
        <v>10</v>
      </c>
      <c r="Y255" s="767"/>
      <c r="Z255" s="767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25">
      <c r="A256" s="122"/>
      <c r="B256" s="123"/>
      <c r="C256" s="123"/>
      <c r="D256" s="123"/>
      <c r="E256" s="124"/>
      <c r="F256" s="123"/>
      <c r="G256" s="11" t="s">
        <v>11</v>
      </c>
      <c r="H256" s="12"/>
      <c r="I256" s="11" t="s">
        <v>12</v>
      </c>
      <c r="J256" s="13" t="s">
        <v>13</v>
      </c>
      <c r="K256" s="14" t="s">
        <v>14</v>
      </c>
      <c r="L256" s="15" t="s">
        <v>15</v>
      </c>
      <c r="M256" s="16" t="s">
        <v>16</v>
      </c>
      <c r="N256" s="16"/>
      <c r="O256" s="16"/>
      <c r="P256" s="15" t="s">
        <v>11</v>
      </c>
      <c r="Q256" s="17" t="s">
        <v>17</v>
      </c>
      <c r="R256" s="17"/>
      <c r="S256" s="15" t="s">
        <v>15</v>
      </c>
      <c r="T256" s="17"/>
      <c r="U256" s="17" t="s">
        <v>16</v>
      </c>
      <c r="V256" s="17" t="s">
        <v>16</v>
      </c>
      <c r="W256" s="17"/>
      <c r="X256" s="15" t="s">
        <v>12</v>
      </c>
      <c r="Y256" s="15" t="s">
        <v>16</v>
      </c>
      <c r="Z256" s="17" t="s">
        <v>17</v>
      </c>
      <c r="AA256" s="1"/>
      <c r="AB256" s="1"/>
      <c r="AC256" s="1"/>
      <c r="AD256" s="1"/>
      <c r="AE256" s="1"/>
      <c r="AF256" s="1"/>
      <c r="AG256" s="1"/>
      <c r="AH256" s="1"/>
    </row>
    <row r="257" spans="1:34" x14ac:dyDescent="0.25">
      <c r="A257" s="59">
        <v>186</v>
      </c>
      <c r="B257" s="79" t="s">
        <v>225</v>
      </c>
      <c r="C257" s="80"/>
      <c r="D257" s="80"/>
      <c r="E257" s="54"/>
      <c r="F257" s="81"/>
      <c r="G257" s="22">
        <v>13.11</v>
      </c>
      <c r="H257" s="83"/>
      <c r="I257" s="22">
        <v>18.309999999999999</v>
      </c>
      <c r="J257" s="503">
        <v>4800</v>
      </c>
      <c r="K257" s="503">
        <v>1.84</v>
      </c>
      <c r="L257" s="535">
        <f>G257+J257</f>
        <v>4813.1099999999997</v>
      </c>
      <c r="M257" s="91">
        <f>ROUND(G257-G257*5%+J257,-2)</f>
        <v>4800</v>
      </c>
      <c r="N257" s="27"/>
      <c r="O257" s="27"/>
      <c r="P257" s="28">
        <f>SUM(G257+K257)</f>
        <v>14.95</v>
      </c>
      <c r="Q257" s="125">
        <f>SUM(G257-G257*5%+K257)</f>
        <v>14.294499999999999</v>
      </c>
      <c r="R257" s="27"/>
      <c r="S257" s="590">
        <f>SUM(I257+J257)</f>
        <v>4818.3100000000004</v>
      </c>
      <c r="T257" s="85"/>
      <c r="U257" s="126">
        <f t="shared" ref="U257:U259" si="120">ROUND(I257-I257*5%+J257,-2)</f>
        <v>4800</v>
      </c>
      <c r="V257" s="33">
        <f>SUM(G257-G257*5%+K257)</f>
        <v>14.294499999999999</v>
      </c>
      <c r="W257" s="33"/>
      <c r="X257" s="34">
        <f>SUM(I257+K257)</f>
        <v>20.149999999999999</v>
      </c>
      <c r="Y257" s="35">
        <f>SUM(I257-I257*5%+K257)</f>
        <v>19.234499999999997</v>
      </c>
      <c r="Z257" s="36">
        <f>SUM(I257-I257*5%+K257)</f>
        <v>19.234499999999997</v>
      </c>
      <c r="AA257" s="1"/>
      <c r="AB257" s="1"/>
      <c r="AC257" s="1"/>
      <c r="AD257" s="1"/>
      <c r="AE257" s="1"/>
      <c r="AF257" s="1"/>
      <c r="AG257" s="1"/>
      <c r="AH257" s="1"/>
    </row>
    <row r="258" spans="1:34" x14ac:dyDescent="0.25">
      <c r="A258" s="44">
        <v>187</v>
      </c>
      <c r="B258" s="53" t="s">
        <v>226</v>
      </c>
      <c r="C258" s="54"/>
      <c r="D258" s="54"/>
      <c r="E258" s="80"/>
      <c r="F258" s="61"/>
      <c r="G258" s="22">
        <v>9.92</v>
      </c>
      <c r="H258" s="55"/>
      <c r="I258" s="22">
        <v>9.92</v>
      </c>
      <c r="J258" s="102">
        <v>4800</v>
      </c>
      <c r="K258" s="503">
        <v>1.84</v>
      </c>
      <c r="L258" s="535">
        <f>G258+J258</f>
        <v>4809.92</v>
      </c>
      <c r="M258" s="91">
        <f>ROUND(G258-G258*5%+J258,-2)</f>
        <v>4800</v>
      </c>
      <c r="N258" s="27"/>
      <c r="O258" s="27"/>
      <c r="P258" s="28">
        <f t="shared" ref="P258:P259" si="121">SUM(G258+K258)</f>
        <v>11.76</v>
      </c>
      <c r="Q258" s="125">
        <f t="shared" ref="Q258:Q259" si="122">SUM(G258-G258*5%+K258)</f>
        <v>11.263999999999999</v>
      </c>
      <c r="R258" s="27"/>
      <c r="S258" s="590">
        <f>SUM(I258+J258)</f>
        <v>4809.92</v>
      </c>
      <c r="T258" s="85"/>
      <c r="U258" s="126">
        <f t="shared" si="120"/>
        <v>4800</v>
      </c>
      <c r="V258" s="33">
        <f t="shared" ref="V258:V259" si="123">SUM(G258-G258*5%+K258)</f>
        <v>11.263999999999999</v>
      </c>
      <c r="W258" s="33"/>
      <c r="X258" s="34">
        <f t="shared" ref="X258:X259" si="124">SUM(I258+K258)</f>
        <v>11.76</v>
      </c>
      <c r="Y258" s="35">
        <f t="shared" ref="Y258:Y259" si="125">SUM(I258-I258*5%+K258)</f>
        <v>11.263999999999999</v>
      </c>
      <c r="Z258" s="36">
        <f t="shared" ref="Z258:Z259" si="126">SUM(I258-I258*5%+K258)</f>
        <v>11.263999999999999</v>
      </c>
      <c r="AA258" s="1"/>
      <c r="AB258" s="1"/>
      <c r="AC258" s="1"/>
      <c r="AD258" s="1"/>
      <c r="AE258" s="1"/>
      <c r="AF258" s="1"/>
      <c r="AG258" s="1"/>
      <c r="AH258" s="1"/>
    </row>
    <row r="259" spans="1:34" x14ac:dyDescent="0.25">
      <c r="A259" s="52">
        <v>188</v>
      </c>
      <c r="B259" s="45" t="s">
        <v>227</v>
      </c>
      <c r="C259" s="46"/>
      <c r="D259" s="46"/>
      <c r="E259" s="39"/>
      <c r="F259" s="517"/>
      <c r="G259" s="22">
        <v>3.45</v>
      </c>
      <c r="H259" s="591"/>
      <c r="I259" s="22">
        <v>3.45</v>
      </c>
      <c r="J259" s="104"/>
      <c r="K259" s="503">
        <v>1.21</v>
      </c>
      <c r="L259" s="535">
        <f>G259+J259</f>
        <v>3.45</v>
      </c>
      <c r="M259" s="91">
        <f>ROUND(G259-G259*5%+J259,-2)</f>
        <v>0</v>
      </c>
      <c r="N259" s="27"/>
      <c r="O259" s="27"/>
      <c r="P259" s="28">
        <f t="shared" si="121"/>
        <v>4.66</v>
      </c>
      <c r="Q259" s="125">
        <f t="shared" si="122"/>
        <v>4.4875000000000007</v>
      </c>
      <c r="R259" s="27"/>
      <c r="S259" s="590">
        <f>SUM(I259+J259)</f>
        <v>3.45</v>
      </c>
      <c r="T259" s="85"/>
      <c r="U259" s="126">
        <f t="shared" si="120"/>
        <v>0</v>
      </c>
      <c r="V259" s="33">
        <f t="shared" si="123"/>
        <v>4.4875000000000007</v>
      </c>
      <c r="W259" s="33"/>
      <c r="X259" s="34">
        <f t="shared" si="124"/>
        <v>4.66</v>
      </c>
      <c r="Y259" s="35">
        <f t="shared" si="125"/>
        <v>4.4875000000000007</v>
      </c>
      <c r="Z259" s="36">
        <f t="shared" si="126"/>
        <v>4.4875000000000007</v>
      </c>
      <c r="AA259" s="1"/>
      <c r="AB259" s="1"/>
      <c r="AC259" s="1"/>
      <c r="AD259" s="1"/>
      <c r="AE259" s="1"/>
      <c r="AF259" s="1"/>
      <c r="AG259" s="1"/>
      <c r="AH259" s="1"/>
    </row>
    <row r="260" spans="1:34" x14ac:dyDescent="0.25">
      <c r="A260" s="48"/>
      <c r="B260" s="46"/>
      <c r="C260" s="46"/>
      <c r="D260" s="46"/>
      <c r="E260" s="46"/>
      <c r="F260" s="46"/>
      <c r="G260" s="6" t="s">
        <v>228</v>
      </c>
      <c r="H260" s="5"/>
      <c r="I260" s="6" t="s">
        <v>228</v>
      </c>
      <c r="J260" s="704" t="s">
        <v>229</v>
      </c>
      <c r="K260" s="127" t="s">
        <v>230</v>
      </c>
      <c r="L260" s="763" t="s">
        <v>231</v>
      </c>
      <c r="M260" s="764"/>
      <c r="N260" s="128"/>
      <c r="O260" s="128"/>
      <c r="P260" s="763" t="s">
        <v>231</v>
      </c>
      <c r="Q260" s="765"/>
      <c r="R260" s="765"/>
      <c r="S260" s="765"/>
      <c r="T260" s="765"/>
      <c r="U260" s="765"/>
      <c r="V260" s="764"/>
      <c r="W260" s="707"/>
      <c r="X260" s="766" t="s">
        <v>232</v>
      </c>
      <c r="Y260" s="767"/>
      <c r="Z260" s="767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25">
      <c r="A261" s="129"/>
      <c r="B261" s="116" t="s">
        <v>233</v>
      </c>
      <c r="C261" s="116"/>
      <c r="D261" s="116"/>
      <c r="E261" s="130"/>
      <c r="F261" s="116"/>
      <c r="G261" s="6" t="s">
        <v>234</v>
      </c>
      <c r="H261" s="5"/>
      <c r="I261" s="6" t="s">
        <v>235</v>
      </c>
      <c r="J261" s="704" t="s">
        <v>236</v>
      </c>
      <c r="K261" s="503"/>
      <c r="L261" s="131" t="s">
        <v>15</v>
      </c>
      <c r="M261" s="132" t="s">
        <v>16</v>
      </c>
      <c r="N261" s="133"/>
      <c r="O261" s="133"/>
      <c r="P261" s="131" t="s">
        <v>15</v>
      </c>
      <c r="Q261" s="132" t="s">
        <v>16</v>
      </c>
      <c r="R261" s="133"/>
      <c r="S261" s="131" t="s">
        <v>15</v>
      </c>
      <c r="T261" s="132" t="s">
        <v>16</v>
      </c>
      <c r="U261" s="132" t="s">
        <v>16</v>
      </c>
      <c r="V261" s="132" t="s">
        <v>16</v>
      </c>
      <c r="W261" s="132"/>
      <c r="X261" s="131" t="s">
        <v>15</v>
      </c>
      <c r="Y261" s="131" t="s">
        <v>16</v>
      </c>
      <c r="Z261" s="134" t="s">
        <v>16</v>
      </c>
      <c r="AA261" s="1"/>
      <c r="AB261" s="1"/>
      <c r="AC261" s="1"/>
      <c r="AD261" s="1"/>
      <c r="AE261" s="1"/>
      <c r="AF261" s="1"/>
      <c r="AG261" s="1"/>
      <c r="AH261" s="1"/>
    </row>
    <row r="262" spans="1:34" x14ac:dyDescent="0.25">
      <c r="A262" s="59">
        <v>189</v>
      </c>
      <c r="B262" s="79" t="s">
        <v>237</v>
      </c>
      <c r="C262" s="80"/>
      <c r="D262" s="80"/>
      <c r="E262" s="54"/>
      <c r="F262" s="81"/>
      <c r="G262" s="22">
        <v>13.11</v>
      </c>
      <c r="H262" s="592"/>
      <c r="I262" s="22">
        <v>13.11</v>
      </c>
      <c r="J262" s="503">
        <v>200</v>
      </c>
      <c r="K262" s="503">
        <v>0.92</v>
      </c>
      <c r="L262" s="535">
        <f t="shared" ref="L262:L265" si="127">G262+J262</f>
        <v>213.11</v>
      </c>
      <c r="M262" s="91">
        <f t="shared" ref="M262:M265" si="128">ROUND(G262-G262*5%+J262,-2)</f>
        <v>200</v>
      </c>
      <c r="N262" s="27"/>
      <c r="O262" s="27"/>
      <c r="P262" s="28">
        <f>SUM(G262+K262)</f>
        <v>14.03</v>
      </c>
      <c r="Q262" s="125">
        <f>SUM(G262-G262*5%+K262)</f>
        <v>13.374499999999999</v>
      </c>
      <c r="R262" s="27"/>
      <c r="S262" s="590">
        <f t="shared" ref="S262:S265" si="129">SUM(I262+J262)</f>
        <v>213.11</v>
      </c>
      <c r="T262" s="85"/>
      <c r="U262" s="126">
        <f t="shared" ref="U262:U265" si="130">ROUND(I262-I262*5%+J262,-2)</f>
        <v>200</v>
      </c>
      <c r="V262" s="33">
        <f>SUM(G262-G262*5%+K262)</f>
        <v>13.374499999999999</v>
      </c>
      <c r="W262" s="33"/>
      <c r="X262" s="34">
        <f>SUM(I262+K262)</f>
        <v>14.03</v>
      </c>
      <c r="Y262" s="35">
        <f>SUM(I262-I262*5%+K262)</f>
        <v>13.374499999999999</v>
      </c>
      <c r="Z262" s="36">
        <f>SUM(I262-I262*5%+K262)</f>
        <v>13.374499999999999</v>
      </c>
      <c r="AA262" s="1"/>
      <c r="AB262" s="1"/>
      <c r="AC262" s="1"/>
      <c r="AD262" s="1"/>
      <c r="AE262" s="1"/>
      <c r="AF262" s="1"/>
      <c r="AG262" s="1"/>
      <c r="AH262" s="1"/>
    </row>
    <row r="263" spans="1:34" x14ac:dyDescent="0.25">
      <c r="A263" s="44">
        <v>190</v>
      </c>
      <c r="B263" s="505" t="s">
        <v>238</v>
      </c>
      <c r="C263" s="68"/>
      <c r="D263" s="68"/>
      <c r="E263" s="80"/>
      <c r="F263" s="69"/>
      <c r="G263" s="22">
        <v>9.92</v>
      </c>
      <c r="H263" s="592"/>
      <c r="I263" s="22">
        <v>9.92</v>
      </c>
      <c r="J263" s="503">
        <v>200</v>
      </c>
      <c r="K263" s="503">
        <v>0.92</v>
      </c>
      <c r="L263" s="535">
        <f t="shared" si="127"/>
        <v>209.92</v>
      </c>
      <c r="M263" s="91">
        <f t="shared" si="128"/>
        <v>200</v>
      </c>
      <c r="N263" s="27"/>
      <c r="O263" s="27"/>
      <c r="P263" s="28">
        <f t="shared" ref="P263:P272" si="131">SUM(G263+K263)</f>
        <v>10.84</v>
      </c>
      <c r="Q263" s="125">
        <f t="shared" ref="Q263:Q272" si="132">SUM(G263-G263*5%+K263)</f>
        <v>10.343999999999999</v>
      </c>
      <c r="R263" s="27"/>
      <c r="S263" s="590">
        <f t="shared" si="129"/>
        <v>209.92</v>
      </c>
      <c r="T263" s="85"/>
      <c r="U263" s="126">
        <f t="shared" si="130"/>
        <v>200</v>
      </c>
      <c r="V263" s="33">
        <f t="shared" ref="V263:V265" si="133">SUM(G263-G263*5%+K263)</f>
        <v>10.343999999999999</v>
      </c>
      <c r="W263" s="33"/>
      <c r="X263" s="34">
        <f t="shared" ref="X263:X272" si="134">SUM(I263+K263)</f>
        <v>10.84</v>
      </c>
      <c r="Y263" s="35">
        <f t="shared" ref="Y263:Y272" si="135">SUM(I263-I263*5%+K263)</f>
        <v>10.343999999999999</v>
      </c>
      <c r="Z263" s="36">
        <f t="shared" ref="Z263" si="136">SUM(I263-I263*5%+K263)</f>
        <v>10.343999999999999</v>
      </c>
      <c r="AA263" s="1"/>
      <c r="AB263" s="1"/>
      <c r="AC263" s="1"/>
      <c r="AD263" s="1"/>
      <c r="AE263" s="1"/>
      <c r="AF263" s="1"/>
      <c r="AG263" s="1"/>
      <c r="AH263" s="1"/>
    </row>
    <row r="264" spans="1:34" x14ac:dyDescent="0.25">
      <c r="A264" s="44">
        <v>191</v>
      </c>
      <c r="B264" s="53" t="s">
        <v>538</v>
      </c>
      <c r="C264" s="54"/>
      <c r="D264" s="54"/>
      <c r="E264" s="54"/>
      <c r="F264" s="61"/>
      <c r="G264" s="22">
        <v>35</v>
      </c>
      <c r="H264" s="592"/>
      <c r="I264" s="22">
        <v>35</v>
      </c>
      <c r="J264" s="503">
        <v>200</v>
      </c>
      <c r="K264" s="503">
        <v>0.92</v>
      </c>
      <c r="L264" s="535">
        <f t="shared" si="127"/>
        <v>235</v>
      </c>
      <c r="M264" s="91">
        <f t="shared" si="128"/>
        <v>200</v>
      </c>
      <c r="N264" s="27"/>
      <c r="O264" s="27"/>
      <c r="P264" s="28">
        <f t="shared" si="131"/>
        <v>35.92</v>
      </c>
      <c r="Q264" s="125">
        <f t="shared" si="132"/>
        <v>34.17</v>
      </c>
      <c r="R264" s="27"/>
      <c r="S264" s="590">
        <f t="shared" si="129"/>
        <v>235</v>
      </c>
      <c r="T264" s="85"/>
      <c r="U264" s="126">
        <f t="shared" si="130"/>
        <v>200</v>
      </c>
      <c r="V264" s="33">
        <f t="shared" si="133"/>
        <v>34.17</v>
      </c>
      <c r="W264" s="33"/>
      <c r="X264" s="34">
        <f>SUM(I264+K264)</f>
        <v>35.92</v>
      </c>
      <c r="Y264" s="35"/>
      <c r="Z264" s="36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25">
      <c r="A265" s="44">
        <v>192</v>
      </c>
      <c r="B265" s="53" t="s">
        <v>539</v>
      </c>
      <c r="C265" s="54"/>
      <c r="D265" s="54"/>
      <c r="E265" s="54"/>
      <c r="F265" s="61"/>
      <c r="G265" s="22">
        <v>30</v>
      </c>
      <c r="H265" s="592"/>
      <c r="I265" s="22">
        <v>30</v>
      </c>
      <c r="J265" s="503">
        <v>200</v>
      </c>
      <c r="K265" s="503">
        <v>0.92</v>
      </c>
      <c r="L265" s="535">
        <f t="shared" si="127"/>
        <v>230</v>
      </c>
      <c r="M265" s="91">
        <f t="shared" si="128"/>
        <v>200</v>
      </c>
      <c r="N265" s="27"/>
      <c r="O265" s="27"/>
      <c r="P265" s="28">
        <f t="shared" si="131"/>
        <v>30.92</v>
      </c>
      <c r="Q265" s="125">
        <f t="shared" si="132"/>
        <v>29.42</v>
      </c>
      <c r="R265" s="27"/>
      <c r="S265" s="590">
        <f t="shared" si="129"/>
        <v>230</v>
      </c>
      <c r="T265" s="85"/>
      <c r="U265" s="126">
        <f t="shared" si="130"/>
        <v>200</v>
      </c>
      <c r="V265" s="33">
        <f t="shared" si="133"/>
        <v>29.42</v>
      </c>
      <c r="W265" s="33"/>
      <c r="X265" s="34">
        <f t="shared" ref="X265" si="137">SUM(I265+K265)</f>
        <v>30.92</v>
      </c>
      <c r="Y265" s="35"/>
      <c r="Z265" s="36"/>
      <c r="AA265" s="1"/>
      <c r="AB265" s="1"/>
      <c r="AC265" s="1"/>
      <c r="AD265" s="1"/>
      <c r="AE265" s="1"/>
      <c r="AF265" s="1"/>
      <c r="AG265" s="1"/>
      <c r="AH265" s="1"/>
    </row>
    <row r="266" spans="1:34" ht="15.75" x14ac:dyDescent="0.25">
      <c r="A266" s="56"/>
      <c r="B266" s="770" t="s">
        <v>239</v>
      </c>
      <c r="C266" s="770"/>
      <c r="D266" s="770"/>
      <c r="E266" s="770"/>
      <c r="F266" s="770"/>
      <c r="G266" s="770"/>
      <c r="H266" s="770"/>
      <c r="I266" s="770"/>
      <c r="J266" s="770"/>
      <c r="K266" s="770"/>
      <c r="L266" s="770"/>
      <c r="M266" s="770"/>
      <c r="N266" s="770"/>
      <c r="O266" s="770"/>
      <c r="P266" s="770"/>
      <c r="Q266" s="770"/>
      <c r="R266" s="770"/>
      <c r="S266" s="770"/>
      <c r="T266" s="770"/>
      <c r="U266" s="770"/>
      <c r="V266" s="770"/>
      <c r="W266" s="770"/>
      <c r="X266" s="770"/>
      <c r="Y266" s="771"/>
      <c r="Z266" s="19"/>
      <c r="AA266" s="1"/>
      <c r="AB266" s="1"/>
      <c r="AC266" s="1"/>
      <c r="AD266" s="1"/>
      <c r="AE266" s="1"/>
      <c r="AF266" s="1"/>
      <c r="AG266" s="1"/>
      <c r="AH266" s="1"/>
    </row>
    <row r="267" spans="1:34" x14ac:dyDescent="0.25">
      <c r="A267" s="59">
        <v>193</v>
      </c>
      <c r="B267" s="80" t="s">
        <v>240</v>
      </c>
      <c r="C267" s="80"/>
      <c r="D267" s="80"/>
      <c r="E267" s="54"/>
      <c r="F267" s="80"/>
      <c r="G267" s="22">
        <v>15.53</v>
      </c>
      <c r="H267" s="592"/>
      <c r="I267" s="22">
        <v>21.1</v>
      </c>
      <c r="J267" s="553">
        <v>100</v>
      </c>
      <c r="K267" s="503">
        <v>0.92</v>
      </c>
      <c r="L267" s="84">
        <f t="shared" ref="L267:L272" si="138">G267+J267</f>
        <v>115.53</v>
      </c>
      <c r="M267" s="91">
        <f t="shared" ref="M267:M272" si="139">ROUND(G267-G267*5%+J267,-2)</f>
        <v>100</v>
      </c>
      <c r="N267" s="85"/>
      <c r="O267" s="85"/>
      <c r="P267" s="28">
        <f>SUM(G267+K267)</f>
        <v>16.45</v>
      </c>
      <c r="Q267" s="125">
        <f t="shared" si="132"/>
        <v>15.673499999999999</v>
      </c>
      <c r="R267" s="85"/>
      <c r="S267" s="58">
        <f t="shared" ref="S267:S272" si="140">SUM(I267+J267)</f>
        <v>121.1</v>
      </c>
      <c r="T267" s="85"/>
      <c r="U267" s="126">
        <f t="shared" ref="U267:U272" si="141">ROUND(I267-I267*5%+J267,-2)</f>
        <v>100</v>
      </c>
      <c r="V267" s="33">
        <f>SUM(G267-G267*5%+K267)</f>
        <v>15.673499999999999</v>
      </c>
      <c r="W267" s="33"/>
      <c r="X267" s="34">
        <f t="shared" si="134"/>
        <v>22.020000000000003</v>
      </c>
      <c r="Y267" s="35">
        <f t="shared" si="135"/>
        <v>20.965000000000003</v>
      </c>
      <c r="Z267" s="36">
        <f>SUM(I267-I267*5%+K267)</f>
        <v>20.965000000000003</v>
      </c>
      <c r="AA267" s="1"/>
      <c r="AB267" s="1"/>
      <c r="AC267" s="1"/>
      <c r="AD267" s="1"/>
      <c r="AE267" s="1"/>
      <c r="AF267" s="1"/>
      <c r="AG267" s="1"/>
      <c r="AH267" s="1"/>
    </row>
    <row r="268" spans="1:34" x14ac:dyDescent="0.25">
      <c r="A268" s="44">
        <v>194</v>
      </c>
      <c r="B268" s="54" t="s">
        <v>241</v>
      </c>
      <c r="C268" s="54"/>
      <c r="D268" s="54"/>
      <c r="E268" s="80"/>
      <c r="F268" s="54"/>
      <c r="G268" s="22">
        <v>9.92</v>
      </c>
      <c r="H268" s="518"/>
      <c r="I268" s="22">
        <v>9.92</v>
      </c>
      <c r="J268" s="38">
        <v>100</v>
      </c>
      <c r="K268" s="503">
        <v>0.92</v>
      </c>
      <c r="L268" s="84">
        <f t="shared" si="138"/>
        <v>109.92</v>
      </c>
      <c r="M268" s="91">
        <f t="shared" si="139"/>
        <v>100</v>
      </c>
      <c r="N268" s="85"/>
      <c r="O268" s="85"/>
      <c r="P268" s="28">
        <f>SUM(G268+K268)</f>
        <v>10.84</v>
      </c>
      <c r="Q268" s="125">
        <f t="shared" si="132"/>
        <v>10.343999999999999</v>
      </c>
      <c r="R268" s="85"/>
      <c r="S268" s="58">
        <f t="shared" si="140"/>
        <v>109.92</v>
      </c>
      <c r="T268" s="85"/>
      <c r="U268" s="126">
        <f t="shared" si="141"/>
        <v>100</v>
      </c>
      <c r="V268" s="33">
        <f t="shared" ref="V268:V272" si="142">SUM(G268-G268*5%+K268)</f>
        <v>10.343999999999999</v>
      </c>
      <c r="W268" s="33"/>
      <c r="X268" s="34">
        <f t="shared" si="134"/>
        <v>10.84</v>
      </c>
      <c r="Y268" s="35">
        <f t="shared" si="135"/>
        <v>10.343999999999999</v>
      </c>
      <c r="Z268" s="36">
        <f t="shared" ref="Z268:Z272" si="143">SUM(I268-I268*5%+K268)</f>
        <v>10.343999999999999</v>
      </c>
      <c r="AA268" s="1"/>
      <c r="AB268" s="1"/>
      <c r="AC268" s="1"/>
      <c r="AD268" s="1"/>
      <c r="AE268" s="1"/>
      <c r="AF268" s="1"/>
      <c r="AG268" s="1"/>
      <c r="AH268" s="1"/>
    </row>
    <row r="269" spans="1:34" x14ac:dyDescent="0.25">
      <c r="A269" s="44">
        <v>195</v>
      </c>
      <c r="B269" s="54" t="s">
        <v>242</v>
      </c>
      <c r="C269" s="54"/>
      <c r="D269" s="54"/>
      <c r="E269" s="54"/>
      <c r="F269" s="50"/>
      <c r="G269" s="22">
        <v>12.39</v>
      </c>
      <c r="H269" s="55"/>
      <c r="I269" s="22">
        <v>18.170000000000002</v>
      </c>
      <c r="J269" s="58">
        <v>14800</v>
      </c>
      <c r="K269" s="503">
        <v>3.02</v>
      </c>
      <c r="L269" s="84">
        <f t="shared" si="138"/>
        <v>14812.39</v>
      </c>
      <c r="M269" s="91">
        <f t="shared" si="139"/>
        <v>14800</v>
      </c>
      <c r="N269" s="85"/>
      <c r="O269" s="85"/>
      <c r="P269" s="28">
        <f>SUM(G269+K269)</f>
        <v>15.41</v>
      </c>
      <c r="Q269" s="125">
        <f t="shared" si="132"/>
        <v>14.7905</v>
      </c>
      <c r="R269" s="85"/>
      <c r="S269" s="58">
        <f t="shared" si="140"/>
        <v>14818.17</v>
      </c>
      <c r="T269" s="85"/>
      <c r="U269" s="126">
        <f t="shared" si="141"/>
        <v>14800</v>
      </c>
      <c r="V269" s="33">
        <f t="shared" si="142"/>
        <v>14.7905</v>
      </c>
      <c r="W269" s="33"/>
      <c r="X269" s="34">
        <f>SUM(I269+K269)</f>
        <v>21.19</v>
      </c>
      <c r="Y269" s="35">
        <f t="shared" si="135"/>
        <v>20.281500000000001</v>
      </c>
      <c r="Z269" s="36">
        <f t="shared" si="143"/>
        <v>20.281500000000001</v>
      </c>
      <c r="AA269" s="1"/>
      <c r="AB269" s="1"/>
      <c r="AC269" s="1"/>
      <c r="AD269" s="1"/>
      <c r="AE269" s="1"/>
      <c r="AF269" s="1"/>
      <c r="AG269" s="1"/>
      <c r="AH269" s="1"/>
    </row>
    <row r="270" spans="1:34" x14ac:dyDescent="0.25">
      <c r="A270" s="52">
        <v>198</v>
      </c>
      <c r="B270" s="757" t="s">
        <v>243</v>
      </c>
      <c r="C270" s="758"/>
      <c r="D270" s="758"/>
      <c r="E270" s="758"/>
      <c r="F270" s="759"/>
      <c r="G270" s="22">
        <v>4.84</v>
      </c>
      <c r="H270" s="593"/>
      <c r="I270" s="22">
        <v>4.84</v>
      </c>
      <c r="J270" s="594">
        <v>9900</v>
      </c>
      <c r="K270" s="595">
        <v>1.1000000000000001</v>
      </c>
      <c r="L270" s="84">
        <f t="shared" si="138"/>
        <v>9904.84</v>
      </c>
      <c r="M270" s="91">
        <f t="shared" si="139"/>
        <v>9900</v>
      </c>
      <c r="N270" s="85"/>
      <c r="O270" s="85"/>
      <c r="P270" s="28">
        <f>SUM(G270+K270)</f>
        <v>5.9399999999999995</v>
      </c>
      <c r="Q270" s="125">
        <f t="shared" si="132"/>
        <v>5.6980000000000004</v>
      </c>
      <c r="R270" s="85"/>
      <c r="S270" s="58">
        <f t="shared" si="140"/>
        <v>9904.84</v>
      </c>
      <c r="T270" s="85"/>
      <c r="U270" s="126">
        <f t="shared" si="141"/>
        <v>9900</v>
      </c>
      <c r="V270" s="33">
        <f t="shared" si="142"/>
        <v>5.6980000000000004</v>
      </c>
      <c r="W270" s="33"/>
      <c r="X270" s="34">
        <f t="shared" si="134"/>
        <v>5.9399999999999995</v>
      </c>
      <c r="Y270" s="35">
        <f t="shared" si="135"/>
        <v>5.6980000000000004</v>
      </c>
      <c r="Z270" s="36">
        <f t="shared" si="143"/>
        <v>5.6980000000000004</v>
      </c>
      <c r="AA270" s="1"/>
      <c r="AB270" s="1"/>
      <c r="AC270" s="1"/>
      <c r="AD270" s="1"/>
      <c r="AE270" s="1"/>
      <c r="AF270" s="1"/>
      <c r="AG270" s="1"/>
      <c r="AH270" s="1"/>
    </row>
    <row r="271" spans="1:34" x14ac:dyDescent="0.25">
      <c r="A271" s="44">
        <v>199</v>
      </c>
      <c r="B271" s="53" t="s">
        <v>244</v>
      </c>
      <c r="C271" s="54"/>
      <c r="D271" s="54"/>
      <c r="E271" s="54"/>
      <c r="F271" s="61"/>
      <c r="G271" s="22">
        <v>10.84</v>
      </c>
      <c r="H271" s="55"/>
      <c r="I271" s="22">
        <v>27.26</v>
      </c>
      <c r="J271" s="58">
        <v>12600</v>
      </c>
      <c r="K271" s="503">
        <v>2.57</v>
      </c>
      <c r="L271" s="84">
        <f t="shared" si="138"/>
        <v>12610.84</v>
      </c>
      <c r="M271" s="91">
        <f t="shared" si="139"/>
        <v>12600</v>
      </c>
      <c r="N271" s="85"/>
      <c r="O271" s="85"/>
      <c r="P271" s="28">
        <f t="shared" si="131"/>
        <v>13.41</v>
      </c>
      <c r="Q271" s="125">
        <f t="shared" si="132"/>
        <v>12.868</v>
      </c>
      <c r="R271" s="85"/>
      <c r="S271" s="58">
        <f t="shared" si="140"/>
        <v>12627.26</v>
      </c>
      <c r="T271" s="85"/>
      <c r="U271" s="126">
        <f t="shared" si="141"/>
        <v>12600</v>
      </c>
      <c r="V271" s="33">
        <f t="shared" si="142"/>
        <v>12.868</v>
      </c>
      <c r="W271" s="33"/>
      <c r="X271" s="34">
        <f t="shared" si="134"/>
        <v>29.830000000000002</v>
      </c>
      <c r="Y271" s="35">
        <f t="shared" si="135"/>
        <v>28.467000000000002</v>
      </c>
      <c r="Z271" s="36">
        <f t="shared" si="143"/>
        <v>28.467000000000002</v>
      </c>
      <c r="AA271" s="1"/>
      <c r="AB271" s="1"/>
      <c r="AC271" s="1"/>
      <c r="AD271" s="1"/>
      <c r="AE271" s="1"/>
      <c r="AF271" s="1"/>
      <c r="AG271" s="1"/>
      <c r="AH271" s="1"/>
    </row>
    <row r="272" spans="1:34" x14ac:dyDescent="0.25">
      <c r="A272" s="44">
        <v>200</v>
      </c>
      <c r="B272" s="53" t="s">
        <v>245</v>
      </c>
      <c r="C272" s="88"/>
      <c r="D272" s="88"/>
      <c r="E272" s="88"/>
      <c r="F272" s="88"/>
      <c r="G272" s="22">
        <v>11.44</v>
      </c>
      <c r="H272" s="78"/>
      <c r="I272" s="22">
        <v>22.25</v>
      </c>
      <c r="J272" s="58">
        <v>4600</v>
      </c>
      <c r="K272" s="595">
        <v>1.1100000000000001</v>
      </c>
      <c r="L272" s="84">
        <f t="shared" si="138"/>
        <v>4611.4399999999996</v>
      </c>
      <c r="M272" s="91">
        <f t="shared" si="139"/>
        <v>4600</v>
      </c>
      <c r="N272" s="85"/>
      <c r="O272" s="85"/>
      <c r="P272" s="28">
        <f t="shared" si="131"/>
        <v>12.549999999999999</v>
      </c>
      <c r="Q272" s="125">
        <f t="shared" si="132"/>
        <v>11.978</v>
      </c>
      <c r="R272" s="85"/>
      <c r="S272" s="58">
        <f t="shared" si="140"/>
        <v>4622.25</v>
      </c>
      <c r="T272" s="85"/>
      <c r="U272" s="126">
        <f t="shared" si="141"/>
        <v>4600</v>
      </c>
      <c r="V272" s="33">
        <f t="shared" si="142"/>
        <v>11.978</v>
      </c>
      <c r="W272" s="33"/>
      <c r="X272" s="34">
        <f t="shared" si="134"/>
        <v>23.36</v>
      </c>
      <c r="Y272" s="35">
        <f t="shared" si="135"/>
        <v>22.247499999999999</v>
      </c>
      <c r="Z272" s="36">
        <f t="shared" si="143"/>
        <v>22.247499999999999</v>
      </c>
      <c r="AA272" s="1"/>
      <c r="AB272" s="1"/>
      <c r="AC272" s="1"/>
      <c r="AD272" s="1"/>
      <c r="AE272" s="1"/>
      <c r="AF272" s="1"/>
      <c r="AG272" s="1"/>
      <c r="AH272" s="1"/>
    </row>
    <row r="273" spans="1:34" x14ac:dyDescent="0.25">
      <c r="A273" s="44">
        <v>201</v>
      </c>
      <c r="B273" s="53" t="s">
        <v>246</v>
      </c>
      <c r="C273" s="88"/>
      <c r="D273" s="88"/>
      <c r="E273" s="88"/>
      <c r="F273" s="104"/>
      <c r="G273" s="24"/>
      <c r="H273" s="78"/>
      <c r="I273" s="24"/>
      <c r="J273" s="58"/>
      <c r="K273" s="503"/>
      <c r="L273" s="84">
        <v>25900</v>
      </c>
      <c r="M273" s="91">
        <v>25900</v>
      </c>
      <c r="N273" s="84"/>
      <c r="O273" s="84"/>
      <c r="P273" s="28">
        <v>8.49</v>
      </c>
      <c r="Q273" s="125"/>
      <c r="R273" s="84"/>
      <c r="S273" s="64">
        <v>25900</v>
      </c>
      <c r="T273" s="85"/>
      <c r="U273" s="126">
        <v>25900</v>
      </c>
      <c r="V273" s="126"/>
      <c r="W273" s="126"/>
      <c r="X273" s="34">
        <v>8.49</v>
      </c>
      <c r="Y273" s="35"/>
      <c r="Z273" s="19"/>
      <c r="AA273" s="1"/>
      <c r="AB273" s="1"/>
      <c r="AC273" s="1"/>
      <c r="AD273" s="1"/>
      <c r="AE273" s="1"/>
      <c r="AF273" s="1"/>
      <c r="AG273" s="1"/>
      <c r="AH273" s="1"/>
    </row>
    <row r="274" spans="1:34" x14ac:dyDescent="0.25">
      <c r="A274" s="44">
        <v>202</v>
      </c>
      <c r="B274" s="53" t="s">
        <v>247</v>
      </c>
      <c r="C274" s="88"/>
      <c r="D274" s="88"/>
      <c r="E274" s="88"/>
      <c r="F274" s="88"/>
      <c r="G274" s="22">
        <v>11.44</v>
      </c>
      <c r="H274" s="78"/>
      <c r="I274" s="22">
        <v>22.25</v>
      </c>
      <c r="J274" s="58">
        <v>4600</v>
      </c>
      <c r="K274" s="595">
        <v>9.6</v>
      </c>
      <c r="L274" s="84">
        <f t="shared" ref="L274:L282" si="144">G274+J274</f>
        <v>4611.4399999999996</v>
      </c>
      <c r="M274" s="91">
        <f t="shared" ref="M274:M282" si="145">ROUND(G274-G274*5%+J274,-2)</f>
        <v>4600</v>
      </c>
      <c r="N274" s="85"/>
      <c r="O274" s="85"/>
      <c r="P274" s="28">
        <f>SUM(G274+K274)</f>
        <v>21.04</v>
      </c>
      <c r="Q274" s="125">
        <f t="shared" ref="Q274:Q282" si="146">SUM(G274-G274*5%+K274)</f>
        <v>20.468</v>
      </c>
      <c r="R274" s="85"/>
      <c r="S274" s="58">
        <f t="shared" ref="S274:S282" si="147">SUM(I274+J274)</f>
        <v>4622.25</v>
      </c>
      <c r="T274" s="85"/>
      <c r="U274" s="126">
        <f t="shared" ref="U274:U282" si="148">ROUND(I274-I274*5%+J274,-2)</f>
        <v>4600</v>
      </c>
      <c r="V274" s="33">
        <f t="shared" ref="V274:V282" si="149">SUM(G274-G274*5%+K274)</f>
        <v>20.468</v>
      </c>
      <c r="W274" s="33"/>
      <c r="X274" s="34">
        <f>SUM(I274+K274)</f>
        <v>31.85</v>
      </c>
      <c r="Y274" s="35">
        <f t="shared" ref="Y274:Y282" si="150">SUM(I274-I274*5%+K274)</f>
        <v>30.737499999999997</v>
      </c>
      <c r="Z274" s="36">
        <f t="shared" ref="Z274:Z282" si="151">SUM(I274-I274*5%+K274)</f>
        <v>30.737499999999997</v>
      </c>
      <c r="AA274" s="1"/>
      <c r="AB274" s="1"/>
      <c r="AC274" s="1"/>
      <c r="AD274" s="1"/>
      <c r="AE274" s="1"/>
      <c r="AF274" s="1"/>
      <c r="AG274" s="1"/>
      <c r="AH274" s="1"/>
    </row>
    <row r="275" spans="1:34" x14ac:dyDescent="0.25">
      <c r="A275" s="44">
        <v>203</v>
      </c>
      <c r="B275" s="53" t="s">
        <v>248</v>
      </c>
      <c r="C275" s="88"/>
      <c r="D275" s="88"/>
      <c r="E275" s="88"/>
      <c r="F275" s="88"/>
      <c r="G275" s="22">
        <v>11.44</v>
      </c>
      <c r="H275" s="78"/>
      <c r="I275" s="22">
        <v>22.25</v>
      </c>
      <c r="J275" s="58">
        <v>4600</v>
      </c>
      <c r="K275" s="595">
        <v>18.09</v>
      </c>
      <c r="L275" s="84">
        <f t="shared" si="144"/>
        <v>4611.4399999999996</v>
      </c>
      <c r="M275" s="91">
        <f t="shared" si="145"/>
        <v>4600</v>
      </c>
      <c r="N275" s="85"/>
      <c r="O275" s="85"/>
      <c r="P275" s="28">
        <f t="shared" ref="P275:P282" si="152">SUM(G275+K275)</f>
        <v>29.53</v>
      </c>
      <c r="Q275" s="125">
        <f t="shared" si="146"/>
        <v>28.957999999999998</v>
      </c>
      <c r="R275" s="85"/>
      <c r="S275" s="58">
        <f t="shared" si="147"/>
        <v>4622.25</v>
      </c>
      <c r="T275" s="85"/>
      <c r="U275" s="126">
        <f t="shared" si="148"/>
        <v>4600</v>
      </c>
      <c r="V275" s="33">
        <f t="shared" si="149"/>
        <v>28.957999999999998</v>
      </c>
      <c r="W275" s="33"/>
      <c r="X275" s="34">
        <f t="shared" ref="X275:X282" si="153">SUM(I275+K275)</f>
        <v>40.340000000000003</v>
      </c>
      <c r="Y275" s="35">
        <f t="shared" si="150"/>
        <v>39.227499999999999</v>
      </c>
      <c r="Z275" s="36">
        <f t="shared" si="151"/>
        <v>39.227499999999999</v>
      </c>
      <c r="AA275" s="1"/>
      <c r="AB275" s="1"/>
      <c r="AC275" s="1"/>
      <c r="AD275" s="1"/>
      <c r="AE275" s="1"/>
      <c r="AF275" s="1"/>
      <c r="AG275" s="1"/>
      <c r="AH275" s="1"/>
    </row>
    <row r="276" spans="1:34" x14ac:dyDescent="0.25">
      <c r="A276" s="44">
        <v>204</v>
      </c>
      <c r="B276" s="53" t="s">
        <v>249</v>
      </c>
      <c r="C276" s="88"/>
      <c r="D276" s="88"/>
      <c r="E276" s="88"/>
      <c r="F276" s="88"/>
      <c r="G276" s="22">
        <v>11.44</v>
      </c>
      <c r="H276" s="78"/>
      <c r="I276" s="22">
        <v>22.25</v>
      </c>
      <c r="J276" s="58">
        <v>4600</v>
      </c>
      <c r="K276" s="595">
        <v>26.58</v>
      </c>
      <c r="L276" s="84">
        <f t="shared" si="144"/>
        <v>4611.4399999999996</v>
      </c>
      <c r="M276" s="91">
        <f t="shared" si="145"/>
        <v>4600</v>
      </c>
      <c r="N276" s="85"/>
      <c r="O276" s="85"/>
      <c r="P276" s="28">
        <f t="shared" si="152"/>
        <v>38.019999999999996</v>
      </c>
      <c r="Q276" s="125">
        <f t="shared" si="146"/>
        <v>37.448</v>
      </c>
      <c r="R276" s="85"/>
      <c r="S276" s="58">
        <f t="shared" si="147"/>
        <v>4622.25</v>
      </c>
      <c r="T276" s="85"/>
      <c r="U276" s="126">
        <f t="shared" si="148"/>
        <v>4600</v>
      </c>
      <c r="V276" s="33">
        <f t="shared" si="149"/>
        <v>37.448</v>
      </c>
      <c r="W276" s="33"/>
      <c r="X276" s="34">
        <f t="shared" si="153"/>
        <v>48.83</v>
      </c>
      <c r="Y276" s="35">
        <f t="shared" si="150"/>
        <v>47.717500000000001</v>
      </c>
      <c r="Z276" s="36">
        <f t="shared" si="151"/>
        <v>47.717500000000001</v>
      </c>
      <c r="AA276" s="1"/>
      <c r="AB276" s="1"/>
      <c r="AC276" s="1"/>
      <c r="AD276" s="1"/>
      <c r="AE276" s="1"/>
      <c r="AF276" s="1"/>
      <c r="AG276" s="1"/>
      <c r="AH276" s="1"/>
    </row>
    <row r="277" spans="1:34" x14ac:dyDescent="0.25">
      <c r="A277" s="44">
        <v>205</v>
      </c>
      <c r="B277" s="53" t="s">
        <v>250</v>
      </c>
      <c r="C277" s="88"/>
      <c r="D277" s="88"/>
      <c r="E277" s="88"/>
      <c r="F277" s="88"/>
      <c r="G277" s="22">
        <v>11.44</v>
      </c>
      <c r="H277" s="78"/>
      <c r="I277" s="22">
        <v>22.25</v>
      </c>
      <c r="J277" s="58">
        <v>4600</v>
      </c>
      <c r="K277" s="595">
        <v>35.07</v>
      </c>
      <c r="L277" s="84">
        <f t="shared" si="144"/>
        <v>4611.4399999999996</v>
      </c>
      <c r="M277" s="91">
        <f t="shared" si="145"/>
        <v>4600</v>
      </c>
      <c r="N277" s="85"/>
      <c r="O277" s="85"/>
      <c r="P277" s="28">
        <f t="shared" si="152"/>
        <v>46.51</v>
      </c>
      <c r="Q277" s="125">
        <f t="shared" si="146"/>
        <v>45.938000000000002</v>
      </c>
      <c r="R277" s="85"/>
      <c r="S277" s="58">
        <f t="shared" si="147"/>
        <v>4622.25</v>
      </c>
      <c r="T277" s="85"/>
      <c r="U277" s="126">
        <f t="shared" si="148"/>
        <v>4600</v>
      </c>
      <c r="V277" s="33">
        <f t="shared" si="149"/>
        <v>45.938000000000002</v>
      </c>
      <c r="W277" s="33"/>
      <c r="X277" s="34">
        <f t="shared" si="153"/>
        <v>57.32</v>
      </c>
      <c r="Y277" s="35">
        <f t="shared" si="150"/>
        <v>56.207499999999996</v>
      </c>
      <c r="Z277" s="36">
        <f t="shared" si="151"/>
        <v>56.207499999999996</v>
      </c>
      <c r="AA277" s="1"/>
      <c r="AB277" s="1"/>
      <c r="AC277" s="1"/>
      <c r="AD277" s="1"/>
      <c r="AE277" s="1"/>
      <c r="AF277" s="1"/>
      <c r="AG277" s="1"/>
      <c r="AH277" s="1"/>
    </row>
    <row r="278" spans="1:34" x14ac:dyDescent="0.25">
      <c r="A278" s="44">
        <v>206</v>
      </c>
      <c r="B278" s="53" t="s">
        <v>251</v>
      </c>
      <c r="C278" s="88"/>
      <c r="D278" s="88"/>
      <c r="E278" s="88"/>
      <c r="F278" s="88"/>
      <c r="G278" s="22">
        <v>11.44</v>
      </c>
      <c r="H278" s="78"/>
      <c r="I278" s="22">
        <v>22.25</v>
      </c>
      <c r="J278" s="58">
        <v>4600</v>
      </c>
      <c r="K278" s="595">
        <v>43.56</v>
      </c>
      <c r="L278" s="84">
        <f t="shared" si="144"/>
        <v>4611.4399999999996</v>
      </c>
      <c r="M278" s="91">
        <f t="shared" si="145"/>
        <v>4600</v>
      </c>
      <c r="N278" s="85"/>
      <c r="O278" s="85"/>
      <c r="P278" s="28">
        <f t="shared" si="152"/>
        <v>55</v>
      </c>
      <c r="Q278" s="125">
        <f t="shared" si="146"/>
        <v>54.428000000000004</v>
      </c>
      <c r="R278" s="85"/>
      <c r="S278" s="58">
        <f t="shared" si="147"/>
        <v>4622.25</v>
      </c>
      <c r="T278" s="85"/>
      <c r="U278" s="126">
        <f t="shared" si="148"/>
        <v>4600</v>
      </c>
      <c r="V278" s="33">
        <f t="shared" si="149"/>
        <v>54.428000000000004</v>
      </c>
      <c r="W278" s="33"/>
      <c r="X278" s="34">
        <f t="shared" si="153"/>
        <v>65.81</v>
      </c>
      <c r="Y278" s="35">
        <f t="shared" si="150"/>
        <v>64.697500000000005</v>
      </c>
      <c r="Z278" s="36">
        <f t="shared" si="151"/>
        <v>64.697500000000005</v>
      </c>
      <c r="AA278" s="1"/>
      <c r="AB278" s="1"/>
      <c r="AC278" s="1"/>
      <c r="AD278" s="1"/>
      <c r="AE278" s="1"/>
      <c r="AF278" s="1"/>
      <c r="AG278" s="1"/>
      <c r="AH278" s="1"/>
    </row>
    <row r="279" spans="1:34" x14ac:dyDescent="0.25">
      <c r="A279" s="44">
        <v>207</v>
      </c>
      <c r="B279" s="53" t="s">
        <v>252</v>
      </c>
      <c r="C279" s="88"/>
      <c r="D279" s="88"/>
      <c r="E279" s="88"/>
      <c r="F279" s="88"/>
      <c r="G279" s="22">
        <v>11.44</v>
      </c>
      <c r="H279" s="78"/>
      <c r="I279" s="22">
        <v>22.25</v>
      </c>
      <c r="J279" s="58">
        <v>4600</v>
      </c>
      <c r="K279" s="595">
        <v>52.05</v>
      </c>
      <c r="L279" s="84">
        <f t="shared" si="144"/>
        <v>4611.4399999999996</v>
      </c>
      <c r="M279" s="91">
        <f t="shared" si="145"/>
        <v>4600</v>
      </c>
      <c r="N279" s="85"/>
      <c r="O279" s="85"/>
      <c r="P279" s="28">
        <f t="shared" si="152"/>
        <v>63.489999999999995</v>
      </c>
      <c r="Q279" s="125">
        <f t="shared" si="146"/>
        <v>62.917999999999999</v>
      </c>
      <c r="R279" s="85"/>
      <c r="S279" s="58">
        <f t="shared" si="147"/>
        <v>4622.25</v>
      </c>
      <c r="T279" s="85"/>
      <c r="U279" s="126">
        <f t="shared" si="148"/>
        <v>4600</v>
      </c>
      <c r="V279" s="33">
        <f t="shared" si="149"/>
        <v>62.917999999999999</v>
      </c>
      <c r="W279" s="33"/>
      <c r="X279" s="34">
        <f t="shared" si="153"/>
        <v>74.3</v>
      </c>
      <c r="Y279" s="35">
        <f t="shared" si="150"/>
        <v>73.1875</v>
      </c>
      <c r="Z279" s="36">
        <f t="shared" si="151"/>
        <v>73.1875</v>
      </c>
      <c r="AA279" s="1"/>
      <c r="AB279" s="1"/>
      <c r="AC279" s="1"/>
      <c r="AD279" s="1"/>
      <c r="AE279" s="1"/>
      <c r="AF279" s="1"/>
      <c r="AG279" s="1"/>
      <c r="AH279" s="1"/>
    </row>
    <row r="280" spans="1:34" x14ac:dyDescent="0.25">
      <c r="A280" s="44">
        <v>208</v>
      </c>
      <c r="B280" s="53" t="s">
        <v>253</v>
      </c>
      <c r="C280" s="88"/>
      <c r="D280" s="88"/>
      <c r="E280" s="88"/>
      <c r="F280" s="88"/>
      <c r="G280" s="22">
        <v>11.44</v>
      </c>
      <c r="H280" s="78"/>
      <c r="I280" s="22">
        <v>22.25</v>
      </c>
      <c r="J280" s="58">
        <v>4600</v>
      </c>
      <c r="K280" s="595">
        <v>60.54</v>
      </c>
      <c r="L280" s="84">
        <f t="shared" si="144"/>
        <v>4611.4399999999996</v>
      </c>
      <c r="M280" s="91">
        <f t="shared" si="145"/>
        <v>4600</v>
      </c>
      <c r="N280" s="85"/>
      <c r="O280" s="85"/>
      <c r="P280" s="28">
        <f t="shared" si="152"/>
        <v>71.98</v>
      </c>
      <c r="Q280" s="125">
        <f t="shared" si="146"/>
        <v>71.408000000000001</v>
      </c>
      <c r="R280" s="85"/>
      <c r="S280" s="58">
        <f t="shared" si="147"/>
        <v>4622.25</v>
      </c>
      <c r="T280" s="85"/>
      <c r="U280" s="126">
        <f t="shared" si="148"/>
        <v>4600</v>
      </c>
      <c r="V280" s="33">
        <f t="shared" si="149"/>
        <v>71.408000000000001</v>
      </c>
      <c r="W280" s="33"/>
      <c r="X280" s="34">
        <f t="shared" si="153"/>
        <v>82.789999999999992</v>
      </c>
      <c r="Y280" s="35"/>
      <c r="Z280" s="36"/>
      <c r="AA280" s="1"/>
      <c r="AB280" s="1"/>
      <c r="AC280" s="1"/>
      <c r="AD280" s="1"/>
      <c r="AE280" s="1"/>
      <c r="AF280" s="1"/>
      <c r="AG280" s="1"/>
      <c r="AH280" s="1"/>
    </row>
    <row r="281" spans="1:34" x14ac:dyDescent="0.25">
      <c r="A281" s="44">
        <v>209</v>
      </c>
      <c r="B281" s="53" t="s">
        <v>384</v>
      </c>
      <c r="C281" s="88"/>
      <c r="D281" s="88"/>
      <c r="E281" s="88"/>
      <c r="F281" s="88"/>
      <c r="G281" s="22">
        <v>11.44</v>
      </c>
      <c r="H281" s="78"/>
      <c r="I281" s="22">
        <v>22.25</v>
      </c>
      <c r="J281" s="58">
        <v>4600</v>
      </c>
      <c r="K281" s="595">
        <v>69.03</v>
      </c>
      <c r="L281" s="84">
        <f t="shared" si="144"/>
        <v>4611.4399999999996</v>
      </c>
      <c r="M281" s="91">
        <f t="shared" si="145"/>
        <v>4600</v>
      </c>
      <c r="N281" s="85"/>
      <c r="O281" s="85"/>
      <c r="P281" s="28">
        <f t="shared" si="152"/>
        <v>80.47</v>
      </c>
      <c r="Q281" s="125">
        <f t="shared" si="146"/>
        <v>79.897999999999996</v>
      </c>
      <c r="R281" s="85"/>
      <c r="S281" s="58">
        <f t="shared" si="147"/>
        <v>4622.25</v>
      </c>
      <c r="T281" s="85"/>
      <c r="U281" s="126">
        <f t="shared" si="148"/>
        <v>4600</v>
      </c>
      <c r="V281" s="33">
        <f t="shared" si="149"/>
        <v>79.897999999999996</v>
      </c>
      <c r="W281" s="33"/>
      <c r="X281" s="34">
        <f t="shared" si="153"/>
        <v>91.28</v>
      </c>
      <c r="Y281" s="35"/>
      <c r="Z281" s="36"/>
      <c r="AA281" s="1"/>
      <c r="AB281" s="1"/>
      <c r="AC281" s="1"/>
      <c r="AD281" s="1"/>
      <c r="AE281" s="1"/>
      <c r="AF281" s="1"/>
      <c r="AG281" s="1"/>
      <c r="AH281" s="1"/>
    </row>
    <row r="282" spans="1:34" x14ac:dyDescent="0.25">
      <c r="A282" s="44">
        <v>210</v>
      </c>
      <c r="B282" s="53" t="s">
        <v>382</v>
      </c>
      <c r="C282" s="88"/>
      <c r="D282" s="88"/>
      <c r="E282" s="88"/>
      <c r="F282" s="88"/>
      <c r="G282" s="22">
        <v>11.44</v>
      </c>
      <c r="H282" s="78"/>
      <c r="I282" s="22">
        <v>22.25</v>
      </c>
      <c r="J282" s="58">
        <v>4600</v>
      </c>
      <c r="K282" s="595">
        <v>86.01</v>
      </c>
      <c r="L282" s="84">
        <f t="shared" si="144"/>
        <v>4611.4399999999996</v>
      </c>
      <c r="M282" s="91">
        <f t="shared" si="145"/>
        <v>4600</v>
      </c>
      <c r="N282" s="85"/>
      <c r="O282" s="85"/>
      <c r="P282" s="28">
        <f t="shared" si="152"/>
        <v>97.45</v>
      </c>
      <c r="Q282" s="125">
        <f t="shared" si="146"/>
        <v>96.878</v>
      </c>
      <c r="R282" s="85"/>
      <c r="S282" s="58">
        <f t="shared" si="147"/>
        <v>4622.25</v>
      </c>
      <c r="T282" s="85"/>
      <c r="U282" s="126">
        <f t="shared" si="148"/>
        <v>4600</v>
      </c>
      <c r="V282" s="33">
        <f t="shared" si="149"/>
        <v>96.878</v>
      </c>
      <c r="W282" s="33"/>
      <c r="X282" s="34">
        <f t="shared" si="153"/>
        <v>108.26</v>
      </c>
      <c r="Y282" s="35">
        <f t="shared" si="150"/>
        <v>107.14750000000001</v>
      </c>
      <c r="Z282" s="36">
        <f t="shared" si="151"/>
        <v>107.14750000000001</v>
      </c>
      <c r="AA282" s="1"/>
      <c r="AB282" s="1"/>
      <c r="AC282" s="1"/>
      <c r="AD282" s="1"/>
      <c r="AE282" s="1"/>
      <c r="AF282" s="1"/>
      <c r="AG282" s="1"/>
      <c r="AH282" s="1"/>
    </row>
    <row r="283" spans="1:34" x14ac:dyDescent="0.25">
      <c r="A283" s="718"/>
      <c r="B283" s="42"/>
      <c r="C283" s="42"/>
      <c r="D283" s="42"/>
      <c r="E283" s="135"/>
      <c r="F283" s="135"/>
      <c r="G283" s="4" t="s">
        <v>6</v>
      </c>
      <c r="H283" s="5"/>
      <c r="I283" s="6" t="s">
        <v>6</v>
      </c>
      <c r="J283" s="761" t="s">
        <v>7</v>
      </c>
      <c r="K283" s="762"/>
      <c r="L283" s="763" t="s">
        <v>8</v>
      </c>
      <c r="M283" s="764"/>
      <c r="N283" s="706"/>
      <c r="O283" s="706"/>
      <c r="P283" s="763" t="s">
        <v>10</v>
      </c>
      <c r="Q283" s="765"/>
      <c r="R283" s="765"/>
      <c r="S283" s="765"/>
      <c r="T283" s="765"/>
      <c r="U283" s="765"/>
      <c r="V283" s="764"/>
      <c r="W283" s="707"/>
      <c r="X283" s="766" t="s">
        <v>10</v>
      </c>
      <c r="Y283" s="767"/>
      <c r="Z283" s="767"/>
      <c r="AA283" s="1"/>
      <c r="AB283" s="1"/>
      <c r="AC283" s="1"/>
      <c r="AD283" s="1"/>
      <c r="AE283" s="1"/>
      <c r="AF283" s="1"/>
      <c r="AG283" s="1"/>
      <c r="AH283" s="1"/>
    </row>
    <row r="284" spans="1:34" x14ac:dyDescent="0.25">
      <c r="A284" s="56"/>
      <c r="B284" s="136" t="s">
        <v>254</v>
      </c>
      <c r="C284" s="136"/>
      <c r="D284" s="136"/>
      <c r="E284" s="137"/>
      <c r="F284" s="137"/>
      <c r="G284" s="11" t="s">
        <v>11</v>
      </c>
      <c r="H284" s="12"/>
      <c r="I284" s="11" t="s">
        <v>12</v>
      </c>
      <c r="J284" s="13" t="s">
        <v>13</v>
      </c>
      <c r="K284" s="14" t="s">
        <v>14</v>
      </c>
      <c r="L284" s="15" t="s">
        <v>15</v>
      </c>
      <c r="M284" s="16" t="s">
        <v>16</v>
      </c>
      <c r="N284" s="16"/>
      <c r="O284" s="16"/>
      <c r="P284" s="15" t="s">
        <v>11</v>
      </c>
      <c r="Q284" s="17" t="s">
        <v>17</v>
      </c>
      <c r="R284" s="17"/>
      <c r="S284" s="15" t="s">
        <v>15</v>
      </c>
      <c r="T284" s="17"/>
      <c r="U284" s="17" t="s">
        <v>16</v>
      </c>
      <c r="V284" s="17" t="s">
        <v>16</v>
      </c>
      <c r="W284" s="17"/>
      <c r="X284" s="15" t="s">
        <v>12</v>
      </c>
      <c r="Y284" s="15" t="s">
        <v>16</v>
      </c>
      <c r="Z284" s="17" t="s">
        <v>17</v>
      </c>
      <c r="AA284" s="1"/>
      <c r="AB284" s="1"/>
      <c r="AC284" s="1"/>
      <c r="AD284" s="1"/>
      <c r="AE284" s="1"/>
      <c r="AF284" s="1"/>
      <c r="AG284" s="1"/>
      <c r="AH284" s="1"/>
    </row>
    <row r="285" spans="1:34" ht="15.75" x14ac:dyDescent="0.25">
      <c r="A285" s="37"/>
      <c r="B285" s="769" t="s">
        <v>255</v>
      </c>
      <c r="C285" s="769"/>
      <c r="D285" s="769"/>
      <c r="E285" s="769"/>
      <c r="F285" s="769"/>
      <c r="G285" s="769"/>
      <c r="H285" s="769"/>
      <c r="I285" s="769"/>
      <c r="J285" s="769"/>
      <c r="K285" s="769"/>
      <c r="L285" s="769"/>
      <c r="M285" s="769"/>
      <c r="N285" s="769"/>
      <c r="O285" s="769"/>
      <c r="P285" s="769"/>
      <c r="Q285" s="769"/>
      <c r="R285" s="769"/>
      <c r="S285" s="769"/>
      <c r="T285" s="769"/>
      <c r="U285" s="769"/>
      <c r="V285" s="769"/>
      <c r="W285" s="769"/>
      <c r="X285" s="769"/>
      <c r="Y285" s="769"/>
      <c r="Z285" s="19"/>
      <c r="AA285" s="1"/>
      <c r="AB285" s="1"/>
      <c r="AC285" s="1"/>
      <c r="AD285" s="1"/>
      <c r="AE285" s="1"/>
      <c r="AF285" s="1"/>
      <c r="AG285" s="1"/>
      <c r="AH285" s="1"/>
    </row>
    <row r="286" spans="1:34" x14ac:dyDescent="0.25">
      <c r="A286" s="718">
        <v>211</v>
      </c>
      <c r="B286" s="757" t="s">
        <v>256</v>
      </c>
      <c r="C286" s="758"/>
      <c r="D286" s="758"/>
      <c r="E286" s="758"/>
      <c r="F286" s="759"/>
      <c r="G286" s="596">
        <v>29.14</v>
      </c>
      <c r="H286" s="597"/>
      <c r="I286" s="41">
        <v>29.14</v>
      </c>
      <c r="J286" s="58">
        <v>2700</v>
      </c>
      <c r="K286" s="503">
        <v>0.37</v>
      </c>
      <c r="L286" s="84">
        <f>SUM(G286+J286)</f>
        <v>2729.14</v>
      </c>
      <c r="M286" s="91">
        <f>ROUND(G286-G286*5%+J286,-2)</f>
        <v>2700</v>
      </c>
      <c r="N286" s="84"/>
      <c r="O286" s="84"/>
      <c r="P286" s="28">
        <f>SUM(G286+K286)</f>
        <v>29.51</v>
      </c>
      <c r="Q286" s="125">
        <f>SUM(G286-G286*5%+K286)</f>
        <v>28.053000000000001</v>
      </c>
      <c r="R286" s="84"/>
      <c r="S286" s="72">
        <f>SUM(I286+J286)</f>
        <v>2729.14</v>
      </c>
      <c r="T286" s="85"/>
      <c r="U286" s="126">
        <f>ROUND(I286-I286*5%+J286,-2)</f>
        <v>2700</v>
      </c>
      <c r="V286" s="33">
        <f>SUM(G286-G286*5%+K286)</f>
        <v>28.053000000000001</v>
      </c>
      <c r="W286" s="33"/>
      <c r="X286" s="34">
        <f>SUM(I286+K286)</f>
        <v>29.51</v>
      </c>
      <c r="Y286" s="97">
        <f>SUM(I286-I286*5%+K286)</f>
        <v>28.053000000000001</v>
      </c>
      <c r="Z286" s="36">
        <f>SUM(I286-I286*5%+K286)</f>
        <v>28.053000000000001</v>
      </c>
      <c r="AA286" s="1"/>
      <c r="AB286" s="1"/>
      <c r="AC286" s="1"/>
      <c r="AD286" s="1"/>
      <c r="AE286" s="1"/>
      <c r="AF286" s="1"/>
      <c r="AG286" s="1"/>
      <c r="AH286" s="1"/>
    </row>
    <row r="287" spans="1:34" x14ac:dyDescent="0.25">
      <c r="A287" s="44">
        <v>212</v>
      </c>
      <c r="B287" s="757" t="s">
        <v>257</v>
      </c>
      <c r="C287" s="758"/>
      <c r="D287" s="758"/>
      <c r="E287" s="758"/>
      <c r="F287" s="759"/>
      <c r="G287" s="596">
        <v>1.26</v>
      </c>
      <c r="H287" s="530"/>
      <c r="I287" s="596">
        <v>3.01</v>
      </c>
      <c r="J287" s="598">
        <v>1100</v>
      </c>
      <c r="K287" s="503">
        <v>1.02</v>
      </c>
      <c r="L287" s="84">
        <f t="shared" ref="L287:L292" si="154">SUM(G287+J287)</f>
        <v>1101.26</v>
      </c>
      <c r="M287" s="91">
        <f t="shared" ref="M287:M292" si="155">ROUND(G287-G287*5%+J287,-2)</f>
        <v>1100</v>
      </c>
      <c r="N287" s="84"/>
      <c r="O287" s="84"/>
      <c r="P287" s="28">
        <f>SUM(G287+K287)</f>
        <v>2.2800000000000002</v>
      </c>
      <c r="Q287" s="125">
        <f t="shared" ref="Q287:Q291" si="156">SUM(G287-G287*5%+K287)</f>
        <v>2.2170000000000001</v>
      </c>
      <c r="R287" s="84"/>
      <c r="S287" s="72">
        <f t="shared" ref="S287:S292" si="157">SUM(I287+J287)</f>
        <v>1103.01</v>
      </c>
      <c r="T287" s="85"/>
      <c r="U287" s="126">
        <f t="shared" ref="U287:U292" si="158">ROUND(I287-I287*5%+J287,-2)</f>
        <v>1100</v>
      </c>
      <c r="V287" s="33">
        <f t="shared" ref="V287:V292" si="159">SUM(G287-G287*5%+K287)</f>
        <v>2.2170000000000001</v>
      </c>
      <c r="W287" s="33"/>
      <c r="X287" s="34">
        <f t="shared" ref="X287:X292" si="160">SUM(I287+K287)</f>
        <v>4.0299999999999994</v>
      </c>
      <c r="Y287" s="97">
        <f t="shared" ref="Y287:Y292" si="161">SUM(I287-I287*5%+K287)</f>
        <v>3.8794999999999997</v>
      </c>
      <c r="Z287" s="36">
        <f t="shared" ref="Z287:Z292" si="162">SUM(I287-I287*5%+K287)</f>
        <v>3.8794999999999997</v>
      </c>
      <c r="AA287" s="1"/>
      <c r="AB287" s="1"/>
      <c r="AC287" s="1"/>
      <c r="AD287" s="1"/>
    </row>
    <row r="288" spans="1:34" x14ac:dyDescent="0.25">
      <c r="A288" s="44">
        <v>213</v>
      </c>
      <c r="B288" s="641" t="s">
        <v>406</v>
      </c>
      <c r="C288" s="642"/>
      <c r="D288" s="642"/>
      <c r="E288" s="642"/>
      <c r="F288" s="599"/>
      <c r="G288" s="596">
        <v>5.4</v>
      </c>
      <c r="H288" s="589"/>
      <c r="I288" s="596">
        <v>5.4</v>
      </c>
      <c r="J288" s="600"/>
      <c r="K288" s="503">
        <v>7.22</v>
      </c>
      <c r="L288" s="578"/>
      <c r="M288" s="601"/>
      <c r="N288" s="578"/>
      <c r="O288" s="578"/>
      <c r="P288" s="28">
        <f>SUM(G288+K288)</f>
        <v>12.620000000000001</v>
      </c>
      <c r="Q288" s="602"/>
      <c r="R288" s="578"/>
      <c r="S288" s="178"/>
      <c r="T288" s="580"/>
      <c r="U288" s="181"/>
      <c r="V288" s="585"/>
      <c r="W288" s="585"/>
      <c r="X288" s="34">
        <f t="shared" si="160"/>
        <v>12.620000000000001</v>
      </c>
      <c r="Y288" s="97"/>
      <c r="Z288" s="36"/>
      <c r="AA288" s="1"/>
      <c r="AB288" s="1"/>
      <c r="AC288" s="1"/>
      <c r="AD288" s="1"/>
    </row>
    <row r="289" spans="1:30" x14ac:dyDescent="0.25">
      <c r="A289" s="44">
        <v>214</v>
      </c>
      <c r="B289" s="703" t="s">
        <v>258</v>
      </c>
      <c r="C289" s="708"/>
      <c r="D289" s="708"/>
      <c r="E289" s="708"/>
      <c r="F289" s="519"/>
      <c r="G289" s="544">
        <v>2.7</v>
      </c>
      <c r="H289" s="530"/>
      <c r="I289" s="544">
        <v>2.7</v>
      </c>
      <c r="J289" s="598">
        <v>1500</v>
      </c>
      <c r="K289" s="603">
        <v>2.4</v>
      </c>
      <c r="L289" s="84">
        <f t="shared" si="154"/>
        <v>1502.7</v>
      </c>
      <c r="M289" s="91">
        <f t="shared" si="155"/>
        <v>1500</v>
      </c>
      <c r="N289" s="84"/>
      <c r="O289" s="84"/>
      <c r="P289" s="28">
        <f>SUM(G289+K289)</f>
        <v>5.0999999999999996</v>
      </c>
      <c r="Q289" s="125">
        <f t="shared" si="156"/>
        <v>4.9649999999999999</v>
      </c>
      <c r="R289" s="84"/>
      <c r="S289" s="72">
        <f t="shared" si="157"/>
        <v>1502.7</v>
      </c>
      <c r="T289" s="85"/>
      <c r="U289" s="126">
        <f t="shared" si="158"/>
        <v>1500</v>
      </c>
      <c r="V289" s="33">
        <f t="shared" si="159"/>
        <v>4.9649999999999999</v>
      </c>
      <c r="W289" s="33"/>
      <c r="X289" s="34">
        <f t="shared" si="160"/>
        <v>5.0999999999999996</v>
      </c>
      <c r="Y289" s="97">
        <f t="shared" si="161"/>
        <v>4.9649999999999999</v>
      </c>
      <c r="Z289" s="36">
        <f t="shared" si="162"/>
        <v>4.9649999999999999</v>
      </c>
      <c r="AA289" s="1"/>
      <c r="AB289" s="1"/>
      <c r="AC289" s="1"/>
      <c r="AD289" s="1"/>
    </row>
    <row r="290" spans="1:30" x14ac:dyDescent="0.25">
      <c r="A290" s="44">
        <v>215</v>
      </c>
      <c r="B290" s="757" t="s">
        <v>259</v>
      </c>
      <c r="C290" s="758"/>
      <c r="D290" s="758"/>
      <c r="E290" s="758"/>
      <c r="F290" s="759"/>
      <c r="G290" s="596">
        <v>3.53</v>
      </c>
      <c r="H290" s="530"/>
      <c r="I290" s="596">
        <v>4.99</v>
      </c>
      <c r="J290" s="598">
        <v>3300</v>
      </c>
      <c r="K290" s="503">
        <v>1.1499999999999999</v>
      </c>
      <c r="L290" s="84">
        <f t="shared" si="154"/>
        <v>3303.53</v>
      </c>
      <c r="M290" s="91">
        <f t="shared" si="155"/>
        <v>3300</v>
      </c>
      <c r="N290" s="84"/>
      <c r="O290" s="84"/>
      <c r="P290" s="28">
        <f t="shared" ref="P290:P292" si="163">SUM(G290+K290)</f>
        <v>4.68</v>
      </c>
      <c r="Q290" s="125">
        <f t="shared" si="156"/>
        <v>4.5034999999999998</v>
      </c>
      <c r="R290" s="84"/>
      <c r="S290" s="72">
        <f t="shared" si="157"/>
        <v>3304.99</v>
      </c>
      <c r="T290" s="85"/>
      <c r="U290" s="126">
        <f t="shared" si="158"/>
        <v>3300</v>
      </c>
      <c r="V290" s="33">
        <f t="shared" si="159"/>
        <v>4.5034999999999998</v>
      </c>
      <c r="W290" s="33"/>
      <c r="X290" s="34">
        <f t="shared" si="160"/>
        <v>6.1400000000000006</v>
      </c>
      <c r="Y290" s="97">
        <f t="shared" si="161"/>
        <v>5.8904999999999994</v>
      </c>
      <c r="Z290" s="36">
        <f t="shared" si="162"/>
        <v>5.8904999999999994</v>
      </c>
      <c r="AA290" s="1"/>
      <c r="AB290" s="1"/>
      <c r="AC290" s="1"/>
      <c r="AD290" s="1"/>
    </row>
    <row r="291" spans="1:30" x14ac:dyDescent="0.25">
      <c r="A291" s="44">
        <v>216</v>
      </c>
      <c r="B291" s="757" t="s">
        <v>260</v>
      </c>
      <c r="C291" s="758"/>
      <c r="D291" s="758"/>
      <c r="E291" s="758"/>
      <c r="F291" s="759"/>
      <c r="G291" s="596">
        <v>1.67</v>
      </c>
      <c r="H291" s="530"/>
      <c r="I291" s="596">
        <v>3.26</v>
      </c>
      <c r="J291" s="598">
        <v>3400</v>
      </c>
      <c r="K291" s="595">
        <v>1.35</v>
      </c>
      <c r="L291" s="84">
        <f t="shared" si="154"/>
        <v>3401.67</v>
      </c>
      <c r="M291" s="91">
        <f t="shared" si="155"/>
        <v>3400</v>
      </c>
      <c r="N291" s="84"/>
      <c r="O291" s="84"/>
      <c r="P291" s="28">
        <f t="shared" si="163"/>
        <v>3.02</v>
      </c>
      <c r="Q291" s="125">
        <f t="shared" si="156"/>
        <v>2.9365000000000001</v>
      </c>
      <c r="R291" s="84"/>
      <c r="S291" s="72">
        <f t="shared" si="157"/>
        <v>3403.26</v>
      </c>
      <c r="T291" s="85"/>
      <c r="U291" s="126">
        <f t="shared" si="158"/>
        <v>3400</v>
      </c>
      <c r="V291" s="33">
        <f t="shared" si="159"/>
        <v>2.9365000000000001</v>
      </c>
      <c r="W291" s="33"/>
      <c r="X291" s="34">
        <f t="shared" si="160"/>
        <v>4.6099999999999994</v>
      </c>
      <c r="Y291" s="97">
        <f t="shared" si="161"/>
        <v>4.4470000000000001</v>
      </c>
      <c r="Z291" s="36">
        <f t="shared" si="162"/>
        <v>4.4470000000000001</v>
      </c>
      <c r="AA291" s="1"/>
      <c r="AB291" s="1"/>
      <c r="AC291" s="1"/>
      <c r="AD291" s="1"/>
    </row>
    <row r="292" spans="1:30" x14ac:dyDescent="0.25">
      <c r="A292" s="44">
        <v>217</v>
      </c>
      <c r="B292" s="757" t="s">
        <v>261</v>
      </c>
      <c r="C292" s="758"/>
      <c r="D292" s="758"/>
      <c r="E292" s="758"/>
      <c r="F292" s="759"/>
      <c r="G292" s="596">
        <v>1.67</v>
      </c>
      <c r="H292" s="530"/>
      <c r="I292" s="596">
        <v>3.26</v>
      </c>
      <c r="J292" s="598">
        <v>3600</v>
      </c>
      <c r="K292" s="503">
        <v>1.48</v>
      </c>
      <c r="L292" s="84">
        <f t="shared" si="154"/>
        <v>3601.67</v>
      </c>
      <c r="M292" s="91">
        <f t="shared" si="155"/>
        <v>3600</v>
      </c>
      <c r="N292" s="84"/>
      <c r="O292" s="84"/>
      <c r="P292" s="28">
        <f t="shared" si="163"/>
        <v>3.15</v>
      </c>
      <c r="Q292" s="125">
        <f>SUM(G292-G292*5%+K292)</f>
        <v>3.0665</v>
      </c>
      <c r="R292" s="84"/>
      <c r="S292" s="72">
        <f t="shared" si="157"/>
        <v>3603.26</v>
      </c>
      <c r="T292" s="85"/>
      <c r="U292" s="126">
        <f t="shared" si="158"/>
        <v>3600</v>
      </c>
      <c r="V292" s="33">
        <f t="shared" si="159"/>
        <v>3.0665</v>
      </c>
      <c r="W292" s="33"/>
      <c r="X292" s="34">
        <f t="shared" si="160"/>
        <v>4.74</v>
      </c>
      <c r="Y292" s="97">
        <f t="shared" si="161"/>
        <v>4.577</v>
      </c>
      <c r="Z292" s="36">
        <f t="shared" si="162"/>
        <v>4.577</v>
      </c>
      <c r="AA292" s="1"/>
      <c r="AB292" s="1"/>
      <c r="AC292" s="1"/>
      <c r="AD292" s="1"/>
    </row>
    <row r="293" spans="1:30" x14ac:dyDescent="0.25">
      <c r="A293" s="139"/>
      <c r="B293" s="138"/>
      <c r="C293" s="138"/>
      <c r="D293" s="138"/>
      <c r="E293" s="138"/>
      <c r="F293" s="138"/>
      <c r="G293" s="99"/>
      <c r="H293" s="68"/>
      <c r="I293" s="63"/>
      <c r="J293" s="140"/>
      <c r="K293" s="140"/>
      <c r="L293" s="141"/>
      <c r="M293" s="141"/>
      <c r="N293" s="141"/>
      <c r="O293" s="141"/>
      <c r="P293" s="141"/>
      <c r="Q293" s="142"/>
      <c r="R293" s="141"/>
      <c r="S293" s="143"/>
      <c r="T293" s="144"/>
      <c r="U293" s="60"/>
      <c r="V293" s="60"/>
      <c r="W293" s="60"/>
      <c r="X293" s="121"/>
      <c r="Y293" s="145"/>
      <c r="Z293" s="57"/>
      <c r="AA293" s="1"/>
      <c r="AB293" s="1"/>
      <c r="AC293" s="1"/>
      <c r="AD293" s="1"/>
    </row>
    <row r="294" spans="1:30" x14ac:dyDescent="0.25">
      <c r="A294" s="146"/>
      <c r="B294" s="147" t="s">
        <v>262</v>
      </c>
      <c r="C294" s="147"/>
      <c r="D294" s="147"/>
      <c r="E294" s="148"/>
      <c r="F294" s="148"/>
      <c r="G294" s="149"/>
      <c r="H294" s="148"/>
      <c r="I294" s="148"/>
      <c r="J294" s="149"/>
      <c r="K294" s="149"/>
      <c r="L294" s="150"/>
      <c r="M294" s="150"/>
      <c r="N294" s="150"/>
      <c r="O294" s="150"/>
      <c r="P294" s="150"/>
      <c r="Q294" s="760"/>
      <c r="R294" s="760"/>
      <c r="S294" s="760"/>
      <c r="T294" s="760"/>
      <c r="U294" s="760"/>
      <c r="V294" s="760"/>
      <c r="W294" s="760"/>
      <c r="X294" s="760"/>
      <c r="Y294" s="760"/>
      <c r="Z294" s="151"/>
      <c r="AA294" s="1"/>
      <c r="AB294" s="1"/>
      <c r="AC294" s="1"/>
      <c r="AD294" s="1"/>
    </row>
    <row r="295" spans="1:30" x14ac:dyDescent="0.25">
      <c r="A295" s="152" t="s">
        <v>263</v>
      </c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4"/>
      <c r="U295" s="126"/>
      <c r="V295" s="155"/>
      <c r="W295" s="155"/>
      <c r="X295" s="156"/>
      <c r="Y295" s="157"/>
      <c r="Z295" s="155"/>
      <c r="AA295" s="1"/>
      <c r="AB295" s="1"/>
      <c r="AC295" s="1"/>
      <c r="AD295" s="1"/>
    </row>
    <row r="296" spans="1:30" x14ac:dyDescent="0.25">
      <c r="A296" s="122"/>
      <c r="B296" s="158"/>
      <c r="C296" s="158"/>
      <c r="D296" s="158"/>
      <c r="E296" s="158"/>
      <c r="F296" s="158"/>
      <c r="G296" s="4" t="s">
        <v>6</v>
      </c>
      <c r="H296" s="5"/>
      <c r="I296" s="6" t="s">
        <v>6</v>
      </c>
      <c r="J296" s="761" t="s">
        <v>7</v>
      </c>
      <c r="K296" s="762"/>
      <c r="L296" s="763" t="s">
        <v>8</v>
      </c>
      <c r="M296" s="764"/>
      <c r="N296" s="706"/>
      <c r="O296" s="706"/>
      <c r="P296" s="763" t="s">
        <v>10</v>
      </c>
      <c r="Q296" s="765"/>
      <c r="R296" s="765"/>
      <c r="S296" s="765"/>
      <c r="T296" s="765"/>
      <c r="U296" s="765"/>
      <c r="V296" s="764"/>
      <c r="W296" s="707"/>
      <c r="X296" s="766" t="s">
        <v>10</v>
      </c>
      <c r="Y296" s="767"/>
      <c r="Z296" s="768"/>
      <c r="AA296" s="57"/>
      <c r="AB296" s="1"/>
      <c r="AC296" s="1"/>
      <c r="AD296" s="1"/>
    </row>
    <row r="297" spans="1:30" x14ac:dyDescent="0.25">
      <c r="A297" s="122"/>
      <c r="B297" s="158"/>
      <c r="C297" s="158"/>
      <c r="D297" s="158"/>
      <c r="E297" s="158"/>
      <c r="F297" s="158"/>
      <c r="G297" s="11" t="s">
        <v>11</v>
      </c>
      <c r="H297" s="12"/>
      <c r="I297" s="11" t="s">
        <v>12</v>
      </c>
      <c r="J297" s="13" t="s">
        <v>13</v>
      </c>
      <c r="K297" s="14" t="s">
        <v>14</v>
      </c>
      <c r="L297" s="15" t="s">
        <v>15</v>
      </c>
      <c r="M297" s="16" t="s">
        <v>16</v>
      </c>
      <c r="N297" s="16"/>
      <c r="O297" s="16"/>
      <c r="P297" s="15" t="s">
        <v>11</v>
      </c>
      <c r="Q297" s="17" t="s">
        <v>17</v>
      </c>
      <c r="R297" s="17"/>
      <c r="S297" s="15" t="s">
        <v>15</v>
      </c>
      <c r="T297" s="17"/>
      <c r="U297" s="17" t="s">
        <v>16</v>
      </c>
      <c r="V297" s="17" t="s">
        <v>16</v>
      </c>
      <c r="W297" s="17"/>
      <c r="X297" s="15" t="s">
        <v>12</v>
      </c>
      <c r="Y297" s="15" t="s">
        <v>16</v>
      </c>
      <c r="Z297" s="15" t="s">
        <v>17</v>
      </c>
      <c r="AA297" s="16"/>
      <c r="AB297" s="60"/>
      <c r="AC297" s="1"/>
      <c r="AD297" s="1"/>
    </row>
    <row r="298" spans="1:30" x14ac:dyDescent="0.25">
      <c r="A298" s="44">
        <v>218</v>
      </c>
      <c r="B298" s="748" t="s">
        <v>264</v>
      </c>
      <c r="C298" s="749"/>
      <c r="D298" s="749"/>
      <c r="E298" s="749"/>
      <c r="F298" s="750"/>
      <c r="G298" s="159">
        <v>8.6300000000000008</v>
      </c>
      <c r="H298" s="160"/>
      <c r="I298" s="159">
        <v>14.91</v>
      </c>
      <c r="J298" s="162">
        <v>5300</v>
      </c>
      <c r="K298" s="520">
        <v>0.7</v>
      </c>
      <c r="L298" s="72">
        <f t="shared" ref="L298:L307" si="164">G298+J298</f>
        <v>5308.63</v>
      </c>
      <c r="M298" s="58">
        <f t="shared" ref="M298:M307" si="165">ROUND(G298-G298*5%+J298,-2)</f>
        <v>5300</v>
      </c>
      <c r="N298" s="58"/>
      <c r="O298" s="58"/>
      <c r="P298" s="247">
        <f>SUM(G298+K298)</f>
        <v>9.33</v>
      </c>
      <c r="Q298" s="163">
        <v>4.28</v>
      </c>
      <c r="R298" s="58"/>
      <c r="S298" s="30">
        <f t="shared" ref="S298:S307" si="166">SUM(I298+J298)</f>
        <v>5314.91</v>
      </c>
      <c r="T298" s="164"/>
      <c r="U298" s="126">
        <f t="shared" ref="U298:U307" si="167">ROUND(I298-I298*5%+J298,-2)</f>
        <v>5300</v>
      </c>
      <c r="V298" s="33">
        <f>SUM(G298-G298*5%+K298)</f>
        <v>8.8985000000000003</v>
      </c>
      <c r="W298" s="33"/>
      <c r="X298" s="34">
        <f>SUM(I298+K298)</f>
        <v>15.61</v>
      </c>
      <c r="Y298" s="97">
        <f>SUM(I298-I298*5%+K298)</f>
        <v>14.8645</v>
      </c>
      <c r="Z298" s="36">
        <f>SUM(I298-I298*5%+K298)</f>
        <v>14.8645</v>
      </c>
      <c r="AA298" s="1"/>
      <c r="AB298" s="1"/>
      <c r="AC298" s="1"/>
      <c r="AD298" s="1"/>
    </row>
    <row r="299" spans="1:30" x14ac:dyDescent="0.25">
      <c r="A299" s="44">
        <v>219</v>
      </c>
      <c r="B299" s="748" t="s">
        <v>265</v>
      </c>
      <c r="C299" s="749"/>
      <c r="D299" s="749"/>
      <c r="E299" s="749"/>
      <c r="F299" s="750"/>
      <c r="G299" s="159">
        <v>8.6300000000000008</v>
      </c>
      <c r="H299" s="160"/>
      <c r="I299" s="159">
        <v>14.91</v>
      </c>
      <c r="J299" s="162">
        <v>5300</v>
      </c>
      <c r="K299" s="520">
        <v>0.7</v>
      </c>
      <c r="L299" s="72">
        <f t="shared" si="164"/>
        <v>5308.63</v>
      </c>
      <c r="M299" s="58">
        <f t="shared" si="165"/>
        <v>5300</v>
      </c>
      <c r="N299" s="58"/>
      <c r="O299" s="58"/>
      <c r="P299" s="247">
        <f t="shared" ref="P299:P307" si="168">SUM(G299+K299)</f>
        <v>9.33</v>
      </c>
      <c r="Q299" s="163">
        <v>4.28</v>
      </c>
      <c r="R299" s="58"/>
      <c r="S299" s="30">
        <f t="shared" si="166"/>
        <v>5314.91</v>
      </c>
      <c r="T299" s="164"/>
      <c r="U299" s="126">
        <f t="shared" si="167"/>
        <v>5300</v>
      </c>
      <c r="V299" s="33">
        <f t="shared" ref="V299:V325" si="169">SUM(G299-G299*5%+K299)</f>
        <v>8.8985000000000003</v>
      </c>
      <c r="W299" s="33"/>
      <c r="X299" s="34">
        <f t="shared" ref="X299:X320" si="170">SUM(I299+K299)</f>
        <v>15.61</v>
      </c>
      <c r="Y299" s="35">
        <f t="shared" ref="Y299:Y325" si="171">SUM(I299-I299*5%+K299)</f>
        <v>14.8645</v>
      </c>
      <c r="Z299" s="36">
        <f t="shared" ref="Z299:Z323" si="172">SUM(I299-I299*5%+K299)</f>
        <v>14.8645</v>
      </c>
      <c r="AA299" s="1"/>
      <c r="AB299" s="1"/>
      <c r="AC299" s="1"/>
      <c r="AD299" s="1"/>
    </row>
    <row r="300" spans="1:30" x14ac:dyDescent="0.25">
      <c r="A300" s="44">
        <v>220</v>
      </c>
      <c r="B300" s="748" t="s">
        <v>266</v>
      </c>
      <c r="C300" s="749"/>
      <c r="D300" s="749"/>
      <c r="E300" s="749"/>
      <c r="F300" s="750"/>
      <c r="G300" s="159">
        <v>5.82</v>
      </c>
      <c r="H300" s="160"/>
      <c r="I300" s="159">
        <v>9.94</v>
      </c>
      <c r="J300" s="162">
        <v>5300</v>
      </c>
      <c r="K300" s="520">
        <v>0.7</v>
      </c>
      <c r="L300" s="72">
        <f t="shared" si="164"/>
        <v>5305.82</v>
      </c>
      <c r="M300" s="58">
        <f t="shared" si="165"/>
        <v>5300</v>
      </c>
      <c r="N300" s="58"/>
      <c r="O300" s="58"/>
      <c r="P300" s="247">
        <f t="shared" si="168"/>
        <v>6.5200000000000005</v>
      </c>
      <c r="Q300" s="163">
        <v>3.03</v>
      </c>
      <c r="R300" s="58"/>
      <c r="S300" s="30">
        <f t="shared" si="166"/>
        <v>5309.94</v>
      </c>
      <c r="T300" s="164"/>
      <c r="U300" s="126">
        <f t="shared" si="167"/>
        <v>5300</v>
      </c>
      <c r="V300" s="33">
        <f t="shared" si="169"/>
        <v>6.2290000000000001</v>
      </c>
      <c r="W300" s="33"/>
      <c r="X300" s="34">
        <f t="shared" si="170"/>
        <v>10.639999999999999</v>
      </c>
      <c r="Y300" s="35">
        <f t="shared" si="171"/>
        <v>10.142999999999999</v>
      </c>
      <c r="Z300" s="36">
        <f t="shared" si="172"/>
        <v>10.142999999999999</v>
      </c>
      <c r="AA300" s="1"/>
      <c r="AB300" s="1"/>
      <c r="AC300" s="1"/>
      <c r="AD300" s="1"/>
    </row>
    <row r="301" spans="1:30" x14ac:dyDescent="0.25">
      <c r="A301" s="44">
        <v>221</v>
      </c>
      <c r="B301" s="754" t="s">
        <v>267</v>
      </c>
      <c r="C301" s="755"/>
      <c r="D301" s="755"/>
      <c r="E301" s="755"/>
      <c r="F301" s="756"/>
      <c r="G301" s="159">
        <v>11.75</v>
      </c>
      <c r="H301" s="165"/>
      <c r="I301" s="159">
        <v>30.26</v>
      </c>
      <c r="J301" s="166">
        <v>6400</v>
      </c>
      <c r="K301" s="162">
        <v>0.93</v>
      </c>
      <c r="L301" s="72">
        <f t="shared" si="164"/>
        <v>6411.75</v>
      </c>
      <c r="M301" s="58">
        <f t="shared" si="165"/>
        <v>6400</v>
      </c>
      <c r="N301" s="72"/>
      <c r="O301" s="58"/>
      <c r="P301" s="247">
        <f t="shared" si="168"/>
        <v>12.68</v>
      </c>
      <c r="Q301" s="163">
        <v>5.65</v>
      </c>
      <c r="R301" s="72"/>
      <c r="S301" s="167">
        <f t="shared" si="166"/>
        <v>6430.26</v>
      </c>
      <c r="T301" s="164"/>
      <c r="U301" s="126">
        <f t="shared" si="167"/>
        <v>6400</v>
      </c>
      <c r="V301" s="33">
        <f t="shared" si="169"/>
        <v>12.092499999999999</v>
      </c>
      <c r="W301" s="33"/>
      <c r="X301" s="34">
        <f t="shared" si="170"/>
        <v>31.19</v>
      </c>
      <c r="Y301" s="35">
        <f t="shared" si="171"/>
        <v>29.677</v>
      </c>
      <c r="Z301" s="36">
        <f t="shared" si="172"/>
        <v>29.677</v>
      </c>
      <c r="AA301" s="1"/>
      <c r="AB301" s="1"/>
      <c r="AC301" s="1"/>
      <c r="AD301" s="1"/>
    </row>
    <row r="302" spans="1:30" x14ac:dyDescent="0.25">
      <c r="A302" s="44">
        <v>222</v>
      </c>
      <c r="B302" s="748" t="s">
        <v>268</v>
      </c>
      <c r="C302" s="749"/>
      <c r="D302" s="749"/>
      <c r="E302" s="749"/>
      <c r="F302" s="750"/>
      <c r="G302" s="159">
        <v>11.75</v>
      </c>
      <c r="H302" s="160"/>
      <c r="I302" s="159">
        <v>19.88</v>
      </c>
      <c r="J302" s="162">
        <v>5300</v>
      </c>
      <c r="K302" s="520">
        <v>0.7</v>
      </c>
      <c r="L302" s="72">
        <f t="shared" si="164"/>
        <v>5311.75</v>
      </c>
      <c r="M302" s="58">
        <f t="shared" si="165"/>
        <v>5300</v>
      </c>
      <c r="N302" s="58"/>
      <c r="O302" s="58"/>
      <c r="P302" s="247">
        <f t="shared" si="168"/>
        <v>12.45</v>
      </c>
      <c r="Q302" s="163">
        <v>5.54</v>
      </c>
      <c r="R302" s="58"/>
      <c r="S302" s="30">
        <f t="shared" si="166"/>
        <v>5319.88</v>
      </c>
      <c r="T302" s="164"/>
      <c r="U302" s="126">
        <f t="shared" si="167"/>
        <v>5300</v>
      </c>
      <c r="V302" s="33">
        <f t="shared" si="169"/>
        <v>11.862499999999999</v>
      </c>
      <c r="W302" s="33"/>
      <c r="X302" s="34">
        <f t="shared" si="170"/>
        <v>20.58</v>
      </c>
      <c r="Y302" s="35">
        <f t="shared" si="171"/>
        <v>19.585999999999999</v>
      </c>
      <c r="Z302" s="36">
        <f t="shared" si="172"/>
        <v>19.585999999999999</v>
      </c>
      <c r="AA302" s="1"/>
      <c r="AB302" s="1"/>
      <c r="AC302" s="1"/>
      <c r="AD302" s="1"/>
    </row>
    <row r="303" spans="1:30" x14ac:dyDescent="0.25">
      <c r="A303" s="44">
        <v>223</v>
      </c>
      <c r="B303" s="748" t="s">
        <v>269</v>
      </c>
      <c r="C303" s="749"/>
      <c r="D303" s="749"/>
      <c r="E303" s="749"/>
      <c r="F303" s="750"/>
      <c r="G303" s="159">
        <v>5.82</v>
      </c>
      <c r="H303" s="160"/>
      <c r="I303" s="159">
        <v>9.94</v>
      </c>
      <c r="J303" s="162">
        <v>5300</v>
      </c>
      <c r="K303" s="520">
        <v>0.7</v>
      </c>
      <c r="L303" s="72">
        <f t="shared" si="164"/>
        <v>5305.82</v>
      </c>
      <c r="M303" s="58">
        <f t="shared" si="165"/>
        <v>5300</v>
      </c>
      <c r="N303" s="58"/>
      <c r="O303" s="58"/>
      <c r="P303" s="247">
        <f t="shared" si="168"/>
        <v>6.5200000000000005</v>
      </c>
      <c r="Q303" s="163">
        <v>3.03</v>
      </c>
      <c r="R303" s="58"/>
      <c r="S303" s="67">
        <f t="shared" si="166"/>
        <v>5309.94</v>
      </c>
      <c r="T303" s="164"/>
      <c r="U303" s="126">
        <f t="shared" si="167"/>
        <v>5300</v>
      </c>
      <c r="V303" s="33">
        <f t="shared" si="169"/>
        <v>6.2290000000000001</v>
      </c>
      <c r="W303" s="33"/>
      <c r="X303" s="34">
        <f t="shared" si="170"/>
        <v>10.639999999999999</v>
      </c>
      <c r="Y303" s="35">
        <f t="shared" si="171"/>
        <v>10.142999999999999</v>
      </c>
      <c r="Z303" s="36">
        <f t="shared" si="172"/>
        <v>10.142999999999999</v>
      </c>
      <c r="AA303" s="1"/>
      <c r="AB303" s="1"/>
      <c r="AC303" s="1"/>
      <c r="AD303" s="1"/>
    </row>
    <row r="304" spans="1:30" x14ac:dyDescent="0.25">
      <c r="A304" s="44">
        <v>224</v>
      </c>
      <c r="B304" s="748" t="s">
        <v>270</v>
      </c>
      <c r="C304" s="749"/>
      <c r="D304" s="749"/>
      <c r="E304" s="749"/>
      <c r="F304" s="750"/>
      <c r="G304" s="159">
        <v>8.6300000000000008</v>
      </c>
      <c r="H304" s="160"/>
      <c r="I304" s="159">
        <v>14.91</v>
      </c>
      <c r="J304" s="162">
        <v>5800</v>
      </c>
      <c r="K304" s="162">
        <v>0.87</v>
      </c>
      <c r="L304" s="72">
        <f t="shared" si="164"/>
        <v>5808.63</v>
      </c>
      <c r="M304" s="58">
        <f t="shared" si="165"/>
        <v>5800</v>
      </c>
      <c r="N304" s="58"/>
      <c r="O304" s="58"/>
      <c r="P304" s="247">
        <f t="shared" si="168"/>
        <v>9.5</v>
      </c>
      <c r="Q304" s="163">
        <v>4.33</v>
      </c>
      <c r="R304" s="58"/>
      <c r="S304" s="67">
        <f t="shared" si="166"/>
        <v>5814.91</v>
      </c>
      <c r="T304" s="164"/>
      <c r="U304" s="126">
        <f t="shared" si="167"/>
        <v>5800</v>
      </c>
      <c r="V304" s="33">
        <f t="shared" si="169"/>
        <v>9.0685000000000002</v>
      </c>
      <c r="W304" s="33"/>
      <c r="X304" s="34">
        <f t="shared" si="170"/>
        <v>15.78</v>
      </c>
      <c r="Y304" s="35">
        <f t="shared" si="171"/>
        <v>15.0345</v>
      </c>
      <c r="Z304" s="36">
        <f t="shared" si="172"/>
        <v>15.0345</v>
      </c>
      <c r="AA304" s="1"/>
      <c r="AB304" s="1"/>
      <c r="AC304" s="1"/>
      <c r="AD304" s="1"/>
    </row>
    <row r="305" spans="1:30" x14ac:dyDescent="0.25">
      <c r="A305" s="44">
        <v>225</v>
      </c>
      <c r="B305" s="748" t="s">
        <v>271</v>
      </c>
      <c r="C305" s="749"/>
      <c r="D305" s="749"/>
      <c r="E305" s="749"/>
      <c r="F305" s="750"/>
      <c r="G305" s="159">
        <v>14.56</v>
      </c>
      <c r="H305" s="160"/>
      <c r="I305" s="159">
        <v>24.85</v>
      </c>
      <c r="J305" s="162">
        <v>5800</v>
      </c>
      <c r="K305" s="162">
        <v>0.87</v>
      </c>
      <c r="L305" s="72">
        <f t="shared" si="164"/>
        <v>5814.56</v>
      </c>
      <c r="M305" s="58">
        <f t="shared" si="165"/>
        <v>5800</v>
      </c>
      <c r="N305" s="58"/>
      <c r="O305" s="58"/>
      <c r="P305" s="247">
        <f t="shared" si="168"/>
        <v>15.43</v>
      </c>
      <c r="Q305" s="163">
        <v>6.83</v>
      </c>
      <c r="R305" s="58"/>
      <c r="S305" s="67">
        <f t="shared" si="166"/>
        <v>5824.85</v>
      </c>
      <c r="T305" s="164"/>
      <c r="U305" s="126">
        <f t="shared" si="167"/>
        <v>5800</v>
      </c>
      <c r="V305" s="33">
        <f t="shared" si="169"/>
        <v>14.702</v>
      </c>
      <c r="W305" s="33"/>
      <c r="X305" s="34">
        <f t="shared" si="170"/>
        <v>25.720000000000002</v>
      </c>
      <c r="Y305" s="35">
        <f t="shared" si="171"/>
        <v>24.477500000000003</v>
      </c>
      <c r="Z305" s="36">
        <f t="shared" si="172"/>
        <v>24.477500000000003</v>
      </c>
      <c r="AA305" s="1"/>
      <c r="AB305" s="1"/>
      <c r="AC305" s="1"/>
      <c r="AD305" s="1"/>
    </row>
    <row r="306" spans="1:30" x14ac:dyDescent="0.25">
      <c r="A306" s="44">
        <v>226</v>
      </c>
      <c r="B306" s="102" t="s">
        <v>272</v>
      </c>
      <c r="C306" s="103"/>
      <c r="D306" s="103"/>
      <c r="E306" s="113"/>
      <c r="F306" s="113"/>
      <c r="G306" s="159">
        <v>17.47</v>
      </c>
      <c r="H306" s="54"/>
      <c r="I306" s="159">
        <v>29.82</v>
      </c>
      <c r="J306" s="166">
        <v>5800</v>
      </c>
      <c r="K306" s="162">
        <v>0.87</v>
      </c>
      <c r="L306" s="72">
        <f t="shared" si="164"/>
        <v>5817.47</v>
      </c>
      <c r="M306" s="58">
        <f t="shared" si="165"/>
        <v>5800</v>
      </c>
      <c r="N306" s="58"/>
      <c r="O306" s="58"/>
      <c r="P306" s="247">
        <f t="shared" si="168"/>
        <v>18.34</v>
      </c>
      <c r="Q306" s="163">
        <v>8.09</v>
      </c>
      <c r="R306" s="58"/>
      <c r="S306" s="67">
        <f t="shared" si="166"/>
        <v>5829.82</v>
      </c>
      <c r="T306" s="164"/>
      <c r="U306" s="126">
        <f t="shared" si="167"/>
        <v>5800</v>
      </c>
      <c r="V306" s="33">
        <f t="shared" si="169"/>
        <v>17.4665</v>
      </c>
      <c r="W306" s="33"/>
      <c r="X306" s="34">
        <f>SUM(I306+K306)</f>
        <v>30.69</v>
      </c>
      <c r="Y306" s="35">
        <f t="shared" si="171"/>
        <v>29.199000000000002</v>
      </c>
      <c r="Z306" s="36">
        <f t="shared" si="172"/>
        <v>29.199000000000002</v>
      </c>
      <c r="AA306" s="1"/>
      <c r="AB306" s="1"/>
      <c r="AC306" s="1"/>
      <c r="AD306" s="1"/>
    </row>
    <row r="307" spans="1:30" x14ac:dyDescent="0.25">
      <c r="A307" s="87">
        <v>227</v>
      </c>
      <c r="B307" s="115" t="s">
        <v>273</v>
      </c>
      <c r="C307" s="98"/>
      <c r="D307" s="98"/>
      <c r="E307" s="114"/>
      <c r="F307" s="114"/>
      <c r="G307" s="159">
        <v>14.56</v>
      </c>
      <c r="H307" s="68"/>
      <c r="I307" s="159">
        <v>24.85</v>
      </c>
      <c r="J307" s="162">
        <v>5800</v>
      </c>
      <c r="K307" s="162">
        <v>0.87</v>
      </c>
      <c r="L307" s="72">
        <f t="shared" si="164"/>
        <v>5814.56</v>
      </c>
      <c r="M307" s="58">
        <f t="shared" si="165"/>
        <v>5800</v>
      </c>
      <c r="N307" s="58"/>
      <c r="O307" s="58"/>
      <c r="P307" s="247">
        <f t="shared" si="168"/>
        <v>15.43</v>
      </c>
      <c r="Q307" s="163">
        <v>6.83</v>
      </c>
      <c r="R307" s="72"/>
      <c r="S307" s="67">
        <f t="shared" si="166"/>
        <v>5824.85</v>
      </c>
      <c r="T307" s="164"/>
      <c r="U307" s="126">
        <f t="shared" si="167"/>
        <v>5800</v>
      </c>
      <c r="V307" s="33">
        <f t="shared" si="169"/>
        <v>14.702</v>
      </c>
      <c r="W307" s="33"/>
      <c r="X307" s="34">
        <f t="shared" si="170"/>
        <v>25.720000000000002</v>
      </c>
      <c r="Y307" s="35">
        <f t="shared" si="171"/>
        <v>24.477500000000003</v>
      </c>
      <c r="Z307" s="36">
        <f t="shared" si="172"/>
        <v>24.477500000000003</v>
      </c>
      <c r="AA307" s="1"/>
      <c r="AB307" s="1"/>
      <c r="AC307" s="1"/>
      <c r="AD307" s="1"/>
    </row>
    <row r="308" spans="1:30" x14ac:dyDescent="0.25">
      <c r="A308" s="59"/>
      <c r="B308" s="751" t="s">
        <v>274</v>
      </c>
      <c r="C308" s="752"/>
      <c r="D308" s="752"/>
      <c r="E308" s="752"/>
      <c r="F308" s="753"/>
      <c r="G308" s="159"/>
      <c r="H308" s="80"/>
      <c r="I308" s="159"/>
      <c r="J308" s="168"/>
      <c r="K308" s="162"/>
      <c r="L308" s="72"/>
      <c r="M308" s="58"/>
      <c r="N308" s="58"/>
      <c r="O308" s="58"/>
      <c r="P308" s="247"/>
      <c r="Q308" s="163"/>
      <c r="R308" s="72"/>
      <c r="S308" s="67"/>
      <c r="T308" s="164"/>
      <c r="U308" s="126"/>
      <c r="V308" s="36"/>
      <c r="W308" s="36"/>
      <c r="X308" s="34"/>
      <c r="Y308" s="35"/>
      <c r="Z308" s="34"/>
      <c r="AA308" s="1"/>
      <c r="AB308" s="1"/>
      <c r="AC308" s="1"/>
      <c r="AD308" s="1"/>
    </row>
    <row r="309" spans="1:30" x14ac:dyDescent="0.25">
      <c r="A309" s="44">
        <v>228</v>
      </c>
      <c r="B309" s="102" t="s">
        <v>275</v>
      </c>
      <c r="C309" s="103"/>
      <c r="D309" s="700"/>
      <c r="E309" s="701"/>
      <c r="F309" s="702"/>
      <c r="G309" s="159">
        <v>14.56</v>
      </c>
      <c r="H309" s="68"/>
      <c r="I309" s="159">
        <v>24.85</v>
      </c>
      <c r="J309" s="162">
        <v>5800</v>
      </c>
      <c r="K309" s="162">
        <v>0.88</v>
      </c>
      <c r="L309" s="72">
        <f>G309+J309</f>
        <v>5814.56</v>
      </c>
      <c r="M309" s="58">
        <f>ROUND(G309-G309*5%+J309,-2)</f>
        <v>5800</v>
      </c>
      <c r="N309" s="58"/>
      <c r="O309" s="58"/>
      <c r="P309" s="247">
        <f t="shared" ref="P309:P325" si="173">SUM(G309+K309)</f>
        <v>15.440000000000001</v>
      </c>
      <c r="Q309" s="163">
        <v>6.92</v>
      </c>
      <c r="R309" s="72"/>
      <c r="S309" s="67">
        <f>SUM(I309+J309)</f>
        <v>5824.85</v>
      </c>
      <c r="T309" s="164"/>
      <c r="U309" s="126">
        <f>ROUND(I309-I309*5%+J309,-2)</f>
        <v>5800</v>
      </c>
      <c r="V309" s="33">
        <f t="shared" si="169"/>
        <v>14.712000000000002</v>
      </c>
      <c r="W309" s="33"/>
      <c r="X309" s="34">
        <f>SUM(I309+K309)</f>
        <v>25.73</v>
      </c>
      <c r="Y309" s="35">
        <f>SUM(I309-I309*5%+K309)</f>
        <v>24.487500000000001</v>
      </c>
      <c r="Z309" s="34">
        <f t="shared" si="172"/>
        <v>24.487500000000001</v>
      </c>
      <c r="AA309" s="1"/>
      <c r="AB309" s="1"/>
      <c r="AC309" s="1"/>
      <c r="AD309" s="1"/>
    </row>
    <row r="310" spans="1:30" x14ac:dyDescent="0.25">
      <c r="A310" s="44">
        <v>229</v>
      </c>
      <c r="B310" s="748" t="s">
        <v>383</v>
      </c>
      <c r="C310" s="749"/>
      <c r="D310" s="749"/>
      <c r="E310" s="749"/>
      <c r="F310" s="750"/>
      <c r="G310" s="159">
        <v>8.6300000000000008</v>
      </c>
      <c r="H310" s="54"/>
      <c r="I310" s="159">
        <v>14.91</v>
      </c>
      <c r="J310" s="162">
        <v>5300</v>
      </c>
      <c r="K310" s="520">
        <v>0.7</v>
      </c>
      <c r="L310" s="72">
        <f>G311+J310</f>
        <v>5318.8</v>
      </c>
      <c r="M310" s="58">
        <f>ROUND(G311-G311*5%+J310,-2)</f>
        <v>5300</v>
      </c>
      <c r="N310" s="58"/>
      <c r="O310" s="58"/>
      <c r="P310" s="247">
        <f t="shared" si="173"/>
        <v>9.33</v>
      </c>
      <c r="Q310" s="163">
        <v>4.28</v>
      </c>
      <c r="R310" s="72"/>
      <c r="S310" s="67">
        <f>SUM(I310+J310)</f>
        <v>5314.91</v>
      </c>
      <c r="T310" s="164"/>
      <c r="U310" s="126">
        <f>ROUND(I310-I310*5%+J310,-2)</f>
        <v>5300</v>
      </c>
      <c r="V310" s="33">
        <f t="shared" si="169"/>
        <v>8.8985000000000003</v>
      </c>
      <c r="W310" s="33"/>
      <c r="X310" s="34">
        <f t="shared" si="170"/>
        <v>15.61</v>
      </c>
      <c r="Y310" s="35">
        <f t="shared" si="171"/>
        <v>14.8645</v>
      </c>
      <c r="Z310" s="34">
        <f t="shared" si="172"/>
        <v>14.8645</v>
      </c>
      <c r="AA310" s="1"/>
      <c r="AB310" s="1"/>
      <c r="AC310" s="1"/>
      <c r="AD310" s="1"/>
    </row>
    <row r="311" spans="1:30" x14ac:dyDescent="0.25">
      <c r="A311" s="59">
        <v>230</v>
      </c>
      <c r="B311" s="169" t="s">
        <v>276</v>
      </c>
      <c r="C311" s="169"/>
      <c r="D311" s="169"/>
      <c r="E311" s="169"/>
      <c r="F311" s="118"/>
      <c r="G311" s="209">
        <v>18.8</v>
      </c>
      <c r="H311" s="54"/>
      <c r="I311" s="159">
        <v>39.76</v>
      </c>
      <c r="J311" s="166">
        <v>10200</v>
      </c>
      <c r="K311" s="162">
        <v>1.35</v>
      </c>
      <c r="L311" s="72">
        <f>G312+J311</f>
        <v>10229.219999999999</v>
      </c>
      <c r="M311" s="72">
        <f>ROUND(G312-G312*5%+J311,-2)</f>
        <v>10200</v>
      </c>
      <c r="N311" s="58"/>
      <c r="O311" s="58"/>
      <c r="P311" s="247">
        <f t="shared" si="173"/>
        <v>20.150000000000002</v>
      </c>
      <c r="Q311" s="163">
        <v>11.03</v>
      </c>
      <c r="R311" s="72"/>
      <c r="S311" s="67">
        <f>SUM(I311+J311)</f>
        <v>10239.76</v>
      </c>
      <c r="T311" s="164"/>
      <c r="U311" s="126">
        <f>ROUND(I311-I311*5%+J311,-2)</f>
        <v>10200</v>
      </c>
      <c r="V311" s="33">
        <f t="shared" si="169"/>
        <v>19.21</v>
      </c>
      <c r="W311" s="33"/>
      <c r="X311" s="34">
        <f t="shared" si="170"/>
        <v>41.11</v>
      </c>
      <c r="Y311" s="35">
        <f t="shared" si="171"/>
        <v>39.122</v>
      </c>
      <c r="Z311" s="34">
        <f t="shared" si="172"/>
        <v>39.122</v>
      </c>
      <c r="AA311" s="1"/>
      <c r="AB311" s="1"/>
      <c r="AC311" s="1"/>
      <c r="AD311" s="1"/>
    </row>
    <row r="312" spans="1:30" x14ac:dyDescent="0.25">
      <c r="A312" s="52">
        <v>231</v>
      </c>
      <c r="B312" s="74" t="s">
        <v>277</v>
      </c>
      <c r="C312" s="74"/>
      <c r="D312" s="74"/>
      <c r="E312" s="105"/>
      <c r="F312" s="105"/>
      <c r="G312" s="159">
        <v>29.22</v>
      </c>
      <c r="H312" s="68"/>
      <c r="I312" s="159">
        <v>49.7</v>
      </c>
      <c r="J312" s="170">
        <v>5800</v>
      </c>
      <c r="K312" s="166">
        <v>0.87</v>
      </c>
      <c r="L312" s="171" t="e">
        <f>#REF!+J312</f>
        <v>#REF!</v>
      </c>
      <c r="M312" s="171" t="e">
        <f>ROUND(#REF!-#REF!*5%+J312,-2)</f>
        <v>#REF!</v>
      </c>
      <c r="N312" s="140"/>
      <c r="O312" s="172"/>
      <c r="P312" s="247">
        <f t="shared" si="173"/>
        <v>30.09</v>
      </c>
      <c r="Q312" s="163">
        <v>13.09</v>
      </c>
      <c r="R312" s="173"/>
      <c r="S312" s="174">
        <f>SUM(I312+J312)</f>
        <v>5849.7</v>
      </c>
      <c r="T312" s="144"/>
      <c r="U312" s="175">
        <f>ROUND(I312-I312*5%+J312,-2)</f>
        <v>5800</v>
      </c>
      <c r="V312" s="33">
        <f t="shared" si="169"/>
        <v>28.629000000000001</v>
      </c>
      <c r="W312" s="33"/>
      <c r="X312" s="34">
        <f t="shared" si="170"/>
        <v>50.57</v>
      </c>
      <c r="Y312" s="35">
        <f t="shared" si="171"/>
        <v>48.085000000000001</v>
      </c>
      <c r="Z312" s="34">
        <f t="shared" si="172"/>
        <v>48.085000000000001</v>
      </c>
      <c r="AA312" s="1"/>
      <c r="AB312" s="1"/>
      <c r="AC312" s="1"/>
      <c r="AD312" s="1"/>
    </row>
    <row r="313" spans="1:30" x14ac:dyDescent="0.25">
      <c r="A313" s="87"/>
      <c r="B313" s="242" t="s">
        <v>278</v>
      </c>
      <c r="C313" s="242"/>
      <c r="D313" s="242"/>
      <c r="E313" s="504"/>
      <c r="F313" s="504"/>
      <c r="G313" s="1"/>
      <c r="H313" s="80"/>
      <c r="I313" s="159"/>
      <c r="J313" s="160"/>
      <c r="K313" s="176"/>
      <c r="L313" s="177"/>
      <c r="M313" s="178"/>
      <c r="N313" s="107"/>
      <c r="O313" s="107"/>
      <c r="P313" s="247"/>
      <c r="Q313" s="163"/>
      <c r="R313" s="177"/>
      <c r="S313" s="179"/>
      <c r="T313" s="180"/>
      <c r="U313" s="181"/>
      <c r="V313" s="33"/>
      <c r="W313" s="33"/>
      <c r="X313" s="96"/>
      <c r="Y313" s="35"/>
      <c r="Z313" s="34"/>
      <c r="AA313" s="1"/>
      <c r="AB313" s="1"/>
      <c r="AC313" s="1"/>
      <c r="AD313" s="1"/>
    </row>
    <row r="314" spans="1:30" x14ac:dyDescent="0.25">
      <c r="A314" s="52">
        <v>232</v>
      </c>
      <c r="B314" s="103" t="s">
        <v>279</v>
      </c>
      <c r="C314" s="103"/>
      <c r="D314" s="103"/>
      <c r="E314" s="113"/>
      <c r="F314" s="113"/>
      <c r="G314" s="159">
        <v>11.75</v>
      </c>
      <c r="H314" s="53"/>
      <c r="I314" s="159">
        <v>19.88</v>
      </c>
      <c r="J314" s="162">
        <v>5300</v>
      </c>
      <c r="K314" s="521">
        <v>0.7</v>
      </c>
      <c r="L314" s="72">
        <f>G314+J314</f>
        <v>5311.75</v>
      </c>
      <c r="M314" s="72">
        <f>ROUND(G314-G314*5%+J314,-2)</f>
        <v>5300</v>
      </c>
      <c r="N314" s="107"/>
      <c r="O314" s="107"/>
      <c r="P314" s="247">
        <f t="shared" si="173"/>
        <v>12.45</v>
      </c>
      <c r="Q314" s="163">
        <v>5.54</v>
      </c>
      <c r="R314" s="177"/>
      <c r="S314" s="179">
        <f t="shared" ref="S314:S319" si="174">SUM(I314+J314)</f>
        <v>5319.88</v>
      </c>
      <c r="T314" s="164"/>
      <c r="U314" s="126">
        <f t="shared" ref="U314:U319" si="175">ROUND(I314-I314*5%+J314,-2)</f>
        <v>5300</v>
      </c>
      <c r="V314" s="33">
        <f t="shared" si="169"/>
        <v>11.862499999999999</v>
      </c>
      <c r="W314" s="33"/>
      <c r="X314" s="34">
        <f>SUM(I314+K314)</f>
        <v>20.58</v>
      </c>
      <c r="Y314" s="35">
        <f t="shared" si="171"/>
        <v>19.585999999999999</v>
      </c>
      <c r="Z314" s="34">
        <f t="shared" si="172"/>
        <v>19.585999999999999</v>
      </c>
      <c r="AA314" s="1"/>
      <c r="AB314" s="1"/>
      <c r="AC314" s="1"/>
      <c r="AD314" s="1"/>
    </row>
    <row r="315" spans="1:30" x14ac:dyDescent="0.25">
      <c r="A315" s="44">
        <v>233</v>
      </c>
      <c r="B315" s="103" t="s">
        <v>280</v>
      </c>
      <c r="C315" s="103"/>
      <c r="D315" s="103"/>
      <c r="E315" s="113"/>
      <c r="F315" s="113"/>
      <c r="G315" s="159">
        <v>14.56</v>
      </c>
      <c r="H315" s="53"/>
      <c r="I315" s="159">
        <v>24.85</v>
      </c>
      <c r="J315" s="162">
        <v>5800</v>
      </c>
      <c r="K315" s="162">
        <v>0.87</v>
      </c>
      <c r="L315" s="72">
        <f>G316+J315</f>
        <v>5805.82</v>
      </c>
      <c r="M315" s="58">
        <f>ROUND(G316-G316*5%+J315,-2)</f>
        <v>5800</v>
      </c>
      <c r="N315" s="58"/>
      <c r="O315" s="58"/>
      <c r="P315" s="247">
        <f t="shared" si="173"/>
        <v>15.43</v>
      </c>
      <c r="Q315" s="163">
        <v>6.83</v>
      </c>
      <c r="R315" s="172"/>
      <c r="S315" s="67">
        <f t="shared" si="174"/>
        <v>5824.85</v>
      </c>
      <c r="T315" s="164"/>
      <c r="U315" s="126">
        <f t="shared" si="175"/>
        <v>5800</v>
      </c>
      <c r="V315" s="33">
        <f t="shared" si="169"/>
        <v>14.702</v>
      </c>
      <c r="W315" s="33"/>
      <c r="X315" s="34">
        <f t="shared" si="170"/>
        <v>25.720000000000002</v>
      </c>
      <c r="Y315" s="35">
        <f t="shared" si="171"/>
        <v>24.477500000000003</v>
      </c>
      <c r="Z315" s="34">
        <f t="shared" si="172"/>
        <v>24.477500000000003</v>
      </c>
      <c r="AA315" s="1"/>
      <c r="AB315" s="1"/>
      <c r="AC315" s="1"/>
      <c r="AD315" s="1"/>
    </row>
    <row r="316" spans="1:30" x14ac:dyDescent="0.25">
      <c r="A316" s="44">
        <v>234</v>
      </c>
      <c r="B316" s="748" t="s">
        <v>281</v>
      </c>
      <c r="C316" s="749"/>
      <c r="D316" s="749"/>
      <c r="E316" s="749"/>
      <c r="F316" s="750"/>
      <c r="G316" s="159">
        <v>5.82</v>
      </c>
      <c r="H316" s="53"/>
      <c r="I316" s="159">
        <v>9.94</v>
      </c>
      <c r="J316" s="162">
        <v>5300</v>
      </c>
      <c r="K316" s="520">
        <v>0.7</v>
      </c>
      <c r="L316" s="72">
        <f>G317+J316</f>
        <v>5305.82</v>
      </c>
      <c r="M316" s="58">
        <f>ROUND(G317-G317*5%+J316,-2)</f>
        <v>5300</v>
      </c>
      <c r="N316" s="58"/>
      <c r="O316" s="58"/>
      <c r="P316" s="247">
        <f t="shared" si="173"/>
        <v>6.5200000000000005</v>
      </c>
      <c r="Q316" s="109">
        <v>3.03</v>
      </c>
      <c r="R316" s="172"/>
      <c r="S316" s="67">
        <f t="shared" si="174"/>
        <v>5309.94</v>
      </c>
      <c r="T316" s="164"/>
      <c r="U316" s="126">
        <f t="shared" si="175"/>
        <v>5300</v>
      </c>
      <c r="V316" s="96">
        <f t="shared" si="169"/>
        <v>6.2290000000000001</v>
      </c>
      <c r="W316" s="96"/>
      <c r="X316" s="34">
        <f t="shared" si="170"/>
        <v>10.639999999999999</v>
      </c>
      <c r="Y316" s="35">
        <f t="shared" si="171"/>
        <v>10.142999999999999</v>
      </c>
      <c r="Z316" s="34">
        <f t="shared" si="172"/>
        <v>10.142999999999999</v>
      </c>
      <c r="AA316" s="1"/>
      <c r="AB316" s="1"/>
      <c r="AC316" s="1"/>
      <c r="AD316" s="1"/>
    </row>
    <row r="317" spans="1:30" x14ac:dyDescent="0.25">
      <c r="A317" s="44">
        <v>235</v>
      </c>
      <c r="B317" s="748" t="s">
        <v>282</v>
      </c>
      <c r="C317" s="749"/>
      <c r="D317" s="749"/>
      <c r="E317" s="749"/>
      <c r="F317" s="750"/>
      <c r="G317" s="159">
        <v>5.82</v>
      </c>
      <c r="H317" s="53"/>
      <c r="I317" s="159">
        <v>9.94</v>
      </c>
      <c r="J317" s="162">
        <v>5300</v>
      </c>
      <c r="K317" s="520">
        <v>0.7</v>
      </c>
      <c r="L317" s="72">
        <f>G318+J317</f>
        <v>5308.63</v>
      </c>
      <c r="M317" s="58">
        <f>ROUND(G318-G318*5%+J317,-2)</f>
        <v>5300</v>
      </c>
      <c r="N317" s="58"/>
      <c r="O317" s="58"/>
      <c r="P317" s="247">
        <f t="shared" si="173"/>
        <v>6.5200000000000005</v>
      </c>
      <c r="Q317" s="109">
        <v>3.03</v>
      </c>
      <c r="R317" s="172"/>
      <c r="S317" s="67">
        <f t="shared" si="174"/>
        <v>5309.94</v>
      </c>
      <c r="T317" s="164"/>
      <c r="U317" s="126">
        <f t="shared" si="175"/>
        <v>5300</v>
      </c>
      <c r="V317" s="96">
        <f t="shared" si="169"/>
        <v>6.2290000000000001</v>
      </c>
      <c r="W317" s="96"/>
      <c r="X317" s="34">
        <f t="shared" si="170"/>
        <v>10.639999999999999</v>
      </c>
      <c r="Y317" s="35">
        <f t="shared" si="171"/>
        <v>10.142999999999999</v>
      </c>
      <c r="Z317" s="34">
        <f t="shared" si="172"/>
        <v>10.142999999999999</v>
      </c>
      <c r="AA317" s="1"/>
      <c r="AB317" s="1"/>
      <c r="AC317" s="1"/>
      <c r="AD317" s="1"/>
    </row>
    <row r="318" spans="1:30" x14ac:dyDescent="0.25">
      <c r="A318" s="37">
        <v>236</v>
      </c>
      <c r="B318" s="748" t="s">
        <v>283</v>
      </c>
      <c r="C318" s="749"/>
      <c r="D318" s="749"/>
      <c r="E318" s="749"/>
      <c r="F318" s="750"/>
      <c r="G318" s="159">
        <v>8.6300000000000008</v>
      </c>
      <c r="H318" s="53"/>
      <c r="I318" s="159">
        <v>14.91</v>
      </c>
      <c r="J318" s="162">
        <v>5300</v>
      </c>
      <c r="K318" s="520">
        <v>0.7</v>
      </c>
      <c r="L318" s="72">
        <f>G319+J318</f>
        <v>5311.75</v>
      </c>
      <c r="M318" s="58">
        <f>ROUND(G319-G319*5%+J318,-2)</f>
        <v>5300</v>
      </c>
      <c r="N318" s="58"/>
      <c r="O318" s="58"/>
      <c r="P318" s="247">
        <f t="shared" si="173"/>
        <v>9.33</v>
      </c>
      <c r="Q318" s="109">
        <v>4.28</v>
      </c>
      <c r="R318" s="172"/>
      <c r="S318" s="67">
        <f t="shared" si="174"/>
        <v>5314.91</v>
      </c>
      <c r="T318" s="164"/>
      <c r="U318" s="126">
        <f t="shared" si="175"/>
        <v>5300</v>
      </c>
      <c r="V318" s="96">
        <f t="shared" si="169"/>
        <v>8.8985000000000003</v>
      </c>
      <c r="W318" s="96"/>
      <c r="X318" s="34">
        <f t="shared" si="170"/>
        <v>15.61</v>
      </c>
      <c r="Y318" s="35">
        <f t="shared" si="171"/>
        <v>14.8645</v>
      </c>
      <c r="Z318" s="34">
        <f t="shared" si="172"/>
        <v>14.8645</v>
      </c>
      <c r="AA318" s="1"/>
      <c r="AB318" s="1"/>
      <c r="AC318" s="1"/>
      <c r="AD318" s="1"/>
    </row>
    <row r="319" spans="1:30" x14ac:dyDescent="0.25">
      <c r="A319" s="37">
        <v>237</v>
      </c>
      <c r="B319" s="748" t="s">
        <v>284</v>
      </c>
      <c r="C319" s="749"/>
      <c r="D319" s="749"/>
      <c r="E319" s="749"/>
      <c r="F319" s="750"/>
      <c r="G319" s="159">
        <v>11.75</v>
      </c>
      <c r="H319" s="80"/>
      <c r="I319" s="159">
        <v>19.88</v>
      </c>
      <c r="J319" s="162">
        <v>5800</v>
      </c>
      <c r="K319" s="162">
        <v>0.87</v>
      </c>
      <c r="L319" s="72">
        <f>G321+J319</f>
        <v>5808.63</v>
      </c>
      <c r="M319" s="58">
        <f>ROUND(G321-G321*5%+J319,-2)</f>
        <v>5800</v>
      </c>
      <c r="N319" s="58"/>
      <c r="O319" s="58"/>
      <c r="P319" s="247">
        <f t="shared" si="173"/>
        <v>12.62</v>
      </c>
      <c r="Q319" s="109">
        <v>5.59</v>
      </c>
      <c r="R319" s="172"/>
      <c r="S319" s="67">
        <f t="shared" si="174"/>
        <v>5819.88</v>
      </c>
      <c r="T319" s="164"/>
      <c r="U319" s="126">
        <f t="shared" si="175"/>
        <v>5800</v>
      </c>
      <c r="V319" s="96">
        <f t="shared" si="169"/>
        <v>12.032499999999999</v>
      </c>
      <c r="W319" s="96"/>
      <c r="X319" s="34">
        <f t="shared" si="170"/>
        <v>20.75</v>
      </c>
      <c r="Y319" s="35">
        <f t="shared" si="171"/>
        <v>19.756</v>
      </c>
      <c r="Z319" s="34">
        <f t="shared" si="172"/>
        <v>19.756</v>
      </c>
      <c r="AA319" s="1"/>
      <c r="AB319" s="1"/>
      <c r="AC319" s="1"/>
      <c r="AD319" s="1"/>
    </row>
    <row r="320" spans="1:30" x14ac:dyDescent="0.25">
      <c r="A320" s="37">
        <v>238</v>
      </c>
      <c r="B320" s="748" t="s">
        <v>285</v>
      </c>
      <c r="C320" s="749"/>
      <c r="D320" s="749"/>
      <c r="E320" s="749"/>
      <c r="F320" s="750"/>
      <c r="G320" s="159">
        <v>14.06</v>
      </c>
      <c r="H320" s="80"/>
      <c r="I320" s="159">
        <v>29.82</v>
      </c>
      <c r="J320" s="162"/>
      <c r="K320" s="162">
        <v>1.57</v>
      </c>
      <c r="L320" s="72"/>
      <c r="M320" s="58"/>
      <c r="N320" s="58"/>
      <c r="O320" s="58"/>
      <c r="P320" s="247">
        <f t="shared" si="173"/>
        <v>15.63</v>
      </c>
      <c r="Q320" s="109"/>
      <c r="R320" s="172"/>
      <c r="S320" s="67"/>
      <c r="T320" s="164"/>
      <c r="U320" s="126"/>
      <c r="V320" s="96">
        <f t="shared" si="169"/>
        <v>14.927000000000001</v>
      </c>
      <c r="W320" s="96"/>
      <c r="X320" s="34">
        <f t="shared" si="170"/>
        <v>31.39</v>
      </c>
      <c r="Y320" s="97"/>
      <c r="Z320" s="36"/>
      <c r="AA320" s="1"/>
      <c r="AB320" s="1"/>
      <c r="AC320" s="1"/>
      <c r="AD320" s="1"/>
    </row>
    <row r="321" spans="1:30" x14ac:dyDescent="0.25">
      <c r="A321" s="37">
        <v>239</v>
      </c>
      <c r="B321" s="748" t="s">
        <v>286</v>
      </c>
      <c r="C321" s="749"/>
      <c r="D321" s="749"/>
      <c r="E321" s="749"/>
      <c r="F321" s="750"/>
      <c r="G321" s="159">
        <v>8.6300000000000008</v>
      </c>
      <c r="H321" s="80"/>
      <c r="I321" s="159">
        <v>14.91</v>
      </c>
      <c r="J321" s="162"/>
      <c r="K321" s="520">
        <v>0.7</v>
      </c>
      <c r="L321" s="72"/>
      <c r="M321" s="58"/>
      <c r="N321" s="58"/>
      <c r="O321" s="58"/>
      <c r="P321" s="247">
        <f t="shared" si="173"/>
        <v>9.33</v>
      </c>
      <c r="Q321" s="109">
        <v>4.28</v>
      </c>
      <c r="R321" s="172"/>
      <c r="S321" s="67"/>
      <c r="T321" s="164"/>
      <c r="U321" s="126"/>
      <c r="V321" s="96">
        <f t="shared" si="169"/>
        <v>8.8985000000000003</v>
      </c>
      <c r="W321" s="96"/>
      <c r="X321" s="34">
        <f>SUM(I321+K321)</f>
        <v>15.61</v>
      </c>
      <c r="Y321" s="97">
        <f t="shared" si="171"/>
        <v>14.8645</v>
      </c>
      <c r="Z321" s="36">
        <f t="shared" si="172"/>
        <v>14.8645</v>
      </c>
      <c r="AA321" s="1"/>
      <c r="AB321" s="1"/>
      <c r="AC321" s="1"/>
      <c r="AD321" s="1"/>
    </row>
    <row r="322" spans="1:30" x14ac:dyDescent="0.25">
      <c r="A322" s="44">
        <v>240</v>
      </c>
      <c r="B322" s="102" t="s">
        <v>287</v>
      </c>
      <c r="C322" s="701"/>
      <c r="D322" s="701"/>
      <c r="E322" s="702"/>
      <c r="F322" s="702"/>
      <c r="G322" s="159">
        <v>26.2</v>
      </c>
      <c r="H322" s="77"/>
      <c r="I322" s="159">
        <v>59.03</v>
      </c>
      <c r="J322" s="182">
        <v>5600</v>
      </c>
      <c r="K322" s="166">
        <v>0.79</v>
      </c>
      <c r="L322" s="172" t="e">
        <f>#REF!+J322</f>
        <v>#REF!</v>
      </c>
      <c r="M322" s="58" t="e">
        <f>ROUND(#REF!-#REF!*5%+J322,-2)</f>
        <v>#REF!</v>
      </c>
      <c r="N322" s="72"/>
      <c r="O322" s="58"/>
      <c r="P322" s="247">
        <f>SUM(G322+K322)</f>
        <v>26.99</v>
      </c>
      <c r="Q322" s="109">
        <v>11.82</v>
      </c>
      <c r="R322" s="172"/>
      <c r="S322" s="183">
        <f>SUM(I322+J322)</f>
        <v>5659.03</v>
      </c>
      <c r="T322" s="164"/>
      <c r="U322" s="126">
        <f>ROUND(I322-I322*5%+J322,-2)</f>
        <v>5700</v>
      </c>
      <c r="V322" s="96">
        <f t="shared" si="169"/>
        <v>25.68</v>
      </c>
      <c r="W322" s="96"/>
      <c r="X322" s="34">
        <f>SUM(I322+K322)</f>
        <v>59.82</v>
      </c>
      <c r="Y322" s="97">
        <f t="shared" si="171"/>
        <v>56.868499999999997</v>
      </c>
      <c r="Z322" s="36">
        <f t="shared" si="172"/>
        <v>56.868499999999997</v>
      </c>
      <c r="AA322" s="1"/>
      <c r="AB322" s="1"/>
      <c r="AC322" s="1"/>
      <c r="AD322" s="1"/>
    </row>
    <row r="323" spans="1:30" x14ac:dyDescent="0.25">
      <c r="A323" s="643">
        <v>241</v>
      </c>
      <c r="B323" s="748" t="s">
        <v>288</v>
      </c>
      <c r="C323" s="749"/>
      <c r="D323" s="749"/>
      <c r="E323" s="749"/>
      <c r="F323" s="750"/>
      <c r="G323" s="159">
        <v>23.29</v>
      </c>
      <c r="H323" s="42"/>
      <c r="I323" s="604">
        <v>39.76</v>
      </c>
      <c r="J323" s="185"/>
      <c r="K323" s="186">
        <v>0.87</v>
      </c>
      <c r="L323" s="187"/>
      <c r="M323" s="188"/>
      <c r="N323" s="188"/>
      <c r="O323" s="188"/>
      <c r="P323" s="247">
        <f t="shared" si="173"/>
        <v>24.16</v>
      </c>
      <c r="Q323" s="109">
        <v>10.59</v>
      </c>
      <c r="R323" s="187"/>
      <c r="S323" s="189"/>
      <c r="T323" s="190"/>
      <c r="U323" s="175"/>
      <c r="V323" s="96">
        <f t="shared" si="169"/>
        <v>22.9955</v>
      </c>
      <c r="W323" s="96"/>
      <c r="X323" s="34">
        <f>SUM(I323+K323)</f>
        <v>40.629999999999995</v>
      </c>
      <c r="Y323" s="97">
        <f t="shared" si="171"/>
        <v>38.641999999999996</v>
      </c>
      <c r="Z323" s="36">
        <f t="shared" si="172"/>
        <v>38.641999999999996</v>
      </c>
      <c r="AA323" s="1"/>
      <c r="AB323" s="1"/>
      <c r="AC323" s="1"/>
      <c r="AD323" s="1"/>
    </row>
    <row r="324" spans="1:30" x14ac:dyDescent="0.25">
      <c r="A324" s="643">
        <v>242</v>
      </c>
      <c r="B324" s="742" t="s">
        <v>289</v>
      </c>
      <c r="C324" s="743"/>
      <c r="D324" s="743"/>
      <c r="E324" s="743"/>
      <c r="F324" s="744"/>
      <c r="G324" s="191"/>
      <c r="H324" s="46"/>
      <c r="I324" s="604"/>
      <c r="J324" s="185"/>
      <c r="K324" s="186"/>
      <c r="L324" s="187"/>
      <c r="M324" s="187"/>
      <c r="N324" s="188"/>
      <c r="O324" s="188"/>
      <c r="P324" s="248"/>
      <c r="Q324" s="192"/>
      <c r="R324" s="187"/>
      <c r="S324" s="189"/>
      <c r="T324" s="190"/>
      <c r="U324" s="175"/>
      <c r="V324" s="96"/>
      <c r="W324" s="193"/>
      <c r="X324" s="193"/>
      <c r="Y324" s="194"/>
      <c r="Z324" s="36"/>
      <c r="AA324" s="1"/>
      <c r="AB324" s="1"/>
      <c r="AC324" s="1"/>
      <c r="AD324" s="1"/>
    </row>
    <row r="325" spans="1:30" x14ac:dyDescent="0.25">
      <c r="A325" s="719"/>
      <c r="B325" s="739" t="s">
        <v>290</v>
      </c>
      <c r="C325" s="740"/>
      <c r="D325" s="740"/>
      <c r="E325" s="740"/>
      <c r="F325" s="741"/>
      <c r="G325" s="159">
        <v>23.29</v>
      </c>
      <c r="H325" s="531"/>
      <c r="I325" s="159">
        <v>39.76</v>
      </c>
      <c r="J325" s="195">
        <v>5800</v>
      </c>
      <c r="K325" s="166">
        <v>0.87</v>
      </c>
      <c r="L325" s="140" t="e">
        <f>#REF!+J325</f>
        <v>#REF!</v>
      </c>
      <c r="M325" s="140" t="e">
        <f>ROUND(#REF!-#REF!*5%+J325,-2)</f>
        <v>#REF!</v>
      </c>
      <c r="N325" s="140"/>
      <c r="O325" s="140"/>
      <c r="P325" s="249">
        <f t="shared" si="173"/>
        <v>24.16</v>
      </c>
      <c r="Q325" s="196">
        <v>10.59</v>
      </c>
      <c r="R325" s="140"/>
      <c r="S325" s="197">
        <f>SUM(I325+J325)</f>
        <v>5839.76</v>
      </c>
      <c r="T325" s="144"/>
      <c r="U325" s="120">
        <f>ROUND(I325-I325*5%+J325,-2)</f>
        <v>5800</v>
      </c>
      <c r="V325" s="96">
        <f t="shared" si="169"/>
        <v>22.9955</v>
      </c>
      <c r="W325" s="96"/>
      <c r="X325" s="34">
        <f>SUM(I325+K325)</f>
        <v>40.629999999999995</v>
      </c>
      <c r="Y325" s="198">
        <f t="shared" si="171"/>
        <v>38.641999999999996</v>
      </c>
      <c r="Z325" s="36">
        <f>SUM(I325-I325*5%+K325)</f>
        <v>38.641999999999996</v>
      </c>
      <c r="AA325" s="1"/>
      <c r="AB325" s="1"/>
      <c r="AC325" s="1"/>
      <c r="AD325" s="1"/>
    </row>
    <row r="326" spans="1:30" x14ac:dyDescent="0.25">
      <c r="A326" s="643">
        <v>243</v>
      </c>
      <c r="B326" s="742" t="s">
        <v>291</v>
      </c>
      <c r="C326" s="743"/>
      <c r="D326" s="743"/>
      <c r="E326" s="743"/>
      <c r="F326" s="744"/>
      <c r="G326" s="191"/>
      <c r="H326" s="46"/>
      <c r="I326" s="604"/>
      <c r="J326" s="185"/>
      <c r="K326" s="186"/>
      <c r="L326" s="187"/>
      <c r="M326" s="187"/>
      <c r="N326" s="188"/>
      <c r="O326" s="188"/>
      <c r="P326" s="248"/>
      <c r="Q326" s="192"/>
      <c r="R326" s="187"/>
      <c r="S326" s="189"/>
      <c r="T326" s="190"/>
      <c r="U326" s="175"/>
      <c r="V326" s="96"/>
      <c r="W326" s="193"/>
      <c r="X326" s="193"/>
      <c r="Y326" s="194"/>
      <c r="Z326" s="36"/>
      <c r="AA326" s="1"/>
      <c r="AB326" s="1"/>
      <c r="AC326" s="1"/>
      <c r="AD326" s="1"/>
    </row>
    <row r="327" spans="1:30" x14ac:dyDescent="0.25">
      <c r="A327" s="719"/>
      <c r="B327" s="739" t="s">
        <v>292</v>
      </c>
      <c r="C327" s="740"/>
      <c r="D327" s="740"/>
      <c r="E327" s="740"/>
      <c r="F327" s="741"/>
      <c r="G327" s="159">
        <v>23.29</v>
      </c>
      <c r="H327" s="531"/>
      <c r="I327" s="159">
        <v>39.76</v>
      </c>
      <c r="J327" s="195">
        <v>5800</v>
      </c>
      <c r="K327" s="166">
        <v>0.87</v>
      </c>
      <c r="L327" s="140" t="e">
        <f>#REF!+J327</f>
        <v>#REF!</v>
      </c>
      <c r="M327" s="140" t="e">
        <f>ROUND(#REF!-#REF!*5%+J327,-2)</f>
        <v>#REF!</v>
      </c>
      <c r="N327" s="140"/>
      <c r="O327" s="140"/>
      <c r="P327" s="249">
        <f t="shared" ref="P327" si="176">SUM(G327+K327)</f>
        <v>24.16</v>
      </c>
      <c r="Q327" s="196">
        <v>10.59</v>
      </c>
      <c r="R327" s="140"/>
      <c r="S327" s="197">
        <f>SUM(I327+J327)</f>
        <v>5839.76</v>
      </c>
      <c r="T327" s="144"/>
      <c r="U327" s="120">
        <f>ROUND(I327-I327*5%+J327,-2)</f>
        <v>5800</v>
      </c>
      <c r="V327" s="96">
        <f t="shared" ref="V327" si="177">SUM(G327-G327*5%+K327)</f>
        <v>22.9955</v>
      </c>
      <c r="W327" s="96"/>
      <c r="X327" s="34">
        <f>SUM(I327+K327)</f>
        <v>40.629999999999995</v>
      </c>
      <c r="Y327" s="198">
        <f t="shared" ref="Y327" si="178">SUM(I327-I327*5%+K327)</f>
        <v>38.641999999999996</v>
      </c>
      <c r="Z327" s="36">
        <f>SUM(I327-I327*5%+K327)</f>
        <v>38.641999999999996</v>
      </c>
      <c r="AA327" s="1"/>
      <c r="AB327" s="1"/>
      <c r="AC327" s="1"/>
      <c r="AD327" s="1"/>
    </row>
    <row r="328" spans="1:30" x14ac:dyDescent="0.25">
      <c r="A328" s="644"/>
      <c r="B328" s="739" t="s">
        <v>293</v>
      </c>
      <c r="C328" s="740"/>
      <c r="D328" s="740"/>
      <c r="E328" s="740"/>
      <c r="F328" s="741"/>
      <c r="G328" s="159"/>
      <c r="H328" s="68"/>
      <c r="I328" s="605"/>
      <c r="J328" s="63"/>
      <c r="K328" s="200"/>
      <c r="L328" s="201"/>
      <c r="M328" s="201"/>
      <c r="N328" s="63"/>
      <c r="O328" s="63"/>
      <c r="P328" s="202"/>
      <c r="Q328" s="202"/>
      <c r="R328" s="63"/>
      <c r="S328" s="197"/>
      <c r="T328" s="144"/>
      <c r="U328" s="120"/>
      <c r="V328" s="203"/>
      <c r="W328" s="203"/>
      <c r="X328" s="203"/>
      <c r="Y328" s="198"/>
      <c r="Z328" s="204"/>
      <c r="AA328" s="1"/>
      <c r="AB328" s="1"/>
      <c r="AC328" s="1"/>
      <c r="AD328" s="1"/>
    </row>
    <row r="329" spans="1:30" x14ac:dyDescent="0.25">
      <c r="A329" s="643">
        <v>244</v>
      </c>
      <c r="B329" s="742" t="s">
        <v>291</v>
      </c>
      <c r="C329" s="743"/>
      <c r="D329" s="743"/>
      <c r="E329" s="743"/>
      <c r="F329" s="744"/>
      <c r="G329" s="191"/>
      <c r="H329" s="46"/>
      <c r="I329" s="604"/>
      <c r="J329" s="185"/>
      <c r="K329" s="186"/>
      <c r="L329" s="187"/>
      <c r="M329" s="187"/>
      <c r="N329" s="188"/>
      <c r="O329" s="188"/>
      <c r="P329" s="248"/>
      <c r="Q329" s="192"/>
      <c r="R329" s="187"/>
      <c r="S329" s="189"/>
      <c r="T329" s="190"/>
      <c r="U329" s="175"/>
      <c r="V329" s="96"/>
      <c r="W329" s="193"/>
      <c r="X329" s="193"/>
      <c r="Y329" s="194"/>
      <c r="Z329" s="36"/>
      <c r="AA329" s="1"/>
      <c r="AB329" s="1"/>
      <c r="AC329" s="1"/>
      <c r="AD329" s="1"/>
    </row>
    <row r="330" spans="1:30" x14ac:dyDescent="0.25">
      <c r="A330" s="719"/>
      <c r="B330" s="739" t="s">
        <v>294</v>
      </c>
      <c r="C330" s="740"/>
      <c r="D330" s="740"/>
      <c r="E330" s="740"/>
      <c r="F330" s="741"/>
      <c r="G330" s="159">
        <v>23.29</v>
      </c>
      <c r="H330" s="531"/>
      <c r="I330" s="159">
        <v>39.76</v>
      </c>
      <c r="J330" s="195">
        <v>5800</v>
      </c>
      <c r="K330" s="166">
        <v>0.87</v>
      </c>
      <c r="L330" s="140" t="e">
        <f>#REF!+J330</f>
        <v>#REF!</v>
      </c>
      <c r="M330" s="140" t="e">
        <f>ROUND(#REF!-#REF!*5%+J330,-2)</f>
        <v>#REF!</v>
      </c>
      <c r="N330" s="140"/>
      <c r="O330" s="140"/>
      <c r="P330" s="249">
        <f t="shared" ref="P330" si="179">SUM(G330+K330)</f>
        <v>24.16</v>
      </c>
      <c r="Q330" s="196">
        <v>10.59</v>
      </c>
      <c r="R330" s="140"/>
      <c r="S330" s="197">
        <f>SUM(I330+J330)</f>
        <v>5839.76</v>
      </c>
      <c r="T330" s="144"/>
      <c r="U330" s="120">
        <f>ROUND(I330-I330*5%+J330,-2)</f>
        <v>5800</v>
      </c>
      <c r="V330" s="96">
        <f t="shared" ref="V330" si="180">SUM(G330-G330*5%+K330)</f>
        <v>22.9955</v>
      </c>
      <c r="W330" s="96"/>
      <c r="X330" s="34">
        <f>SUM(I330+K330)</f>
        <v>40.629999999999995</v>
      </c>
      <c r="Y330" s="198">
        <f t="shared" ref="Y330" si="181">SUM(I330-I330*5%+K330)</f>
        <v>38.641999999999996</v>
      </c>
      <c r="Z330" s="36">
        <f>SUM(I330-I330*5%+K330)</f>
        <v>38.641999999999996</v>
      </c>
      <c r="AA330" s="1"/>
      <c r="AB330" s="1"/>
      <c r="AC330" s="1"/>
      <c r="AD330" s="1"/>
    </row>
    <row r="331" spans="1:30" x14ac:dyDescent="0.25">
      <c r="A331" s="719"/>
      <c r="B331" s="739" t="s">
        <v>295</v>
      </c>
      <c r="C331" s="740"/>
      <c r="D331" s="740"/>
      <c r="E331" s="740"/>
      <c r="F331" s="741"/>
      <c r="G331" s="191"/>
      <c r="H331" s="42"/>
      <c r="I331" s="605"/>
      <c r="J331" s="205"/>
      <c r="K331" s="206"/>
      <c r="L331" s="173"/>
      <c r="M331" s="173"/>
      <c r="N331" s="140"/>
      <c r="O331" s="140"/>
      <c r="P331" s="202"/>
      <c r="Q331" s="202"/>
      <c r="R331" s="173"/>
      <c r="S331" s="207"/>
      <c r="T331" s="144"/>
      <c r="U331" s="120"/>
      <c r="V331" s="208"/>
      <c r="W331" s="208"/>
      <c r="X331" s="208"/>
      <c r="Y331" s="198"/>
      <c r="Z331" s="204"/>
      <c r="AA331" s="1"/>
      <c r="AB331" s="1"/>
      <c r="AC331" s="1"/>
      <c r="AD331" s="1"/>
    </row>
    <row r="332" spans="1:30" x14ac:dyDescent="0.25">
      <c r="A332" s="645"/>
      <c r="B332" s="745" t="s">
        <v>293</v>
      </c>
      <c r="C332" s="746"/>
      <c r="D332" s="746"/>
      <c r="E332" s="746"/>
      <c r="F332" s="747"/>
      <c r="G332" s="209"/>
      <c r="H332" s="80"/>
      <c r="I332" s="209"/>
      <c r="J332" s="106"/>
      <c r="K332" s="73"/>
      <c r="L332" s="101"/>
      <c r="M332" s="101"/>
      <c r="N332" s="106"/>
      <c r="O332" s="106"/>
      <c r="P332" s="211"/>
      <c r="Q332" s="211"/>
      <c r="R332" s="106"/>
      <c r="S332" s="212"/>
      <c r="T332" s="213"/>
      <c r="U332" s="155"/>
      <c r="V332" s="214"/>
      <c r="W332" s="214"/>
      <c r="X332" s="214"/>
      <c r="Y332" s="215"/>
      <c r="Z332" s="216"/>
      <c r="AA332" s="1"/>
      <c r="AB332" s="1"/>
      <c r="AC332" s="1"/>
      <c r="AD332" s="1"/>
    </row>
    <row r="333" spans="1:30" x14ac:dyDescent="0.25">
      <c r="A333" s="736" t="s">
        <v>522</v>
      </c>
      <c r="B333" s="737"/>
      <c r="C333" s="737"/>
      <c r="D333" s="737"/>
      <c r="E333" s="737"/>
      <c r="F333" s="737"/>
      <c r="G333" s="737"/>
      <c r="H333" s="737"/>
      <c r="I333" s="737"/>
      <c r="J333" s="737"/>
      <c r="K333" s="737"/>
      <c r="L333" s="737"/>
      <c r="M333" s="737"/>
      <c r="N333" s="737"/>
      <c r="O333" s="737"/>
      <c r="P333" s="737"/>
      <c r="Q333" s="737"/>
      <c r="R333" s="737"/>
      <c r="S333" s="737"/>
      <c r="T333" s="737"/>
      <c r="U333" s="737"/>
      <c r="V333" s="737"/>
      <c r="W333" s="737"/>
      <c r="X333" s="738"/>
      <c r="Y333" s="1"/>
      <c r="Z333" s="1"/>
    </row>
    <row r="334" spans="1:30" x14ac:dyDescent="0.25">
      <c r="A334" s="643">
        <v>245</v>
      </c>
      <c r="B334" s="739" t="s">
        <v>523</v>
      </c>
      <c r="C334" s="740"/>
      <c r="D334" s="740"/>
      <c r="E334" s="740"/>
      <c r="F334" s="646"/>
      <c r="G334" s="698"/>
      <c r="H334" s="698"/>
      <c r="I334" s="698"/>
      <c r="J334" s="698"/>
      <c r="K334" s="698"/>
      <c r="L334" s="698"/>
      <c r="M334" s="698"/>
      <c r="N334" s="698"/>
      <c r="O334" s="698"/>
      <c r="P334" s="647" t="s">
        <v>524</v>
      </c>
      <c r="Q334" s="647"/>
      <c r="R334" s="647"/>
      <c r="S334" s="647"/>
      <c r="T334" s="647"/>
      <c r="U334" s="647"/>
      <c r="V334" s="647"/>
      <c r="W334" s="647"/>
      <c r="X334" s="647" t="s">
        <v>524</v>
      </c>
      <c r="Y334" s="1"/>
      <c r="Z334" s="1"/>
    </row>
    <row r="335" spans="1:30" x14ac:dyDescent="0.25">
      <c r="A335" s="643">
        <v>246</v>
      </c>
      <c r="B335" s="742" t="s">
        <v>525</v>
      </c>
      <c r="C335" s="743"/>
      <c r="D335" s="743"/>
      <c r="E335" s="743"/>
      <c r="F335" s="744"/>
      <c r="G335" s="95"/>
      <c r="H335" s="804"/>
      <c r="I335" s="804"/>
      <c r="J335" s="95"/>
      <c r="K335" s="95"/>
      <c r="L335" s="95"/>
      <c r="M335" s="95"/>
      <c r="N335" s="95"/>
      <c r="O335" s="95"/>
      <c r="P335" s="648">
        <v>15</v>
      </c>
      <c r="Q335" s="649"/>
      <c r="R335" s="649"/>
      <c r="S335" s="649"/>
      <c r="T335" s="649"/>
      <c r="U335" s="649"/>
      <c r="V335" s="649"/>
      <c r="W335" s="649"/>
      <c r="X335" s="648">
        <v>15</v>
      </c>
      <c r="Y335" s="1"/>
      <c r="Z335" s="1"/>
    </row>
    <row r="336" spans="1:30" x14ac:dyDescent="0.25">
      <c r="A336" s="643">
        <v>247</v>
      </c>
      <c r="B336" s="742" t="s">
        <v>526</v>
      </c>
      <c r="C336" s="743"/>
      <c r="D336" s="743"/>
      <c r="E336" s="743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648">
        <v>22.5</v>
      </c>
      <c r="Q336" s="649"/>
      <c r="R336" s="649"/>
      <c r="S336" s="649"/>
      <c r="T336" s="649"/>
      <c r="U336" s="649"/>
      <c r="V336" s="649"/>
      <c r="W336" s="649"/>
      <c r="X336" s="648">
        <v>22.5</v>
      </c>
      <c r="Y336" s="1"/>
      <c r="Z336" s="1"/>
    </row>
    <row r="337" spans="1:26" x14ac:dyDescent="0.25">
      <c r="A337" s="625">
        <v>248</v>
      </c>
      <c r="B337" s="754" t="s">
        <v>527</v>
      </c>
      <c r="C337" s="755"/>
      <c r="D337" s="755"/>
      <c r="E337" s="756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648">
        <v>30</v>
      </c>
      <c r="Q337" s="649"/>
      <c r="R337" s="649"/>
      <c r="S337" s="649"/>
      <c r="T337" s="649"/>
      <c r="U337" s="649"/>
      <c r="V337" s="649"/>
      <c r="W337" s="649"/>
      <c r="X337" s="648">
        <v>30</v>
      </c>
      <c r="Y337" s="1"/>
      <c r="Z337" s="1"/>
    </row>
  </sheetData>
  <mergeCells count="128">
    <mergeCell ref="A1:X7"/>
    <mergeCell ref="B335:F335"/>
    <mergeCell ref="H335:I335"/>
    <mergeCell ref="B336:E336"/>
    <mergeCell ref="B337:E337"/>
    <mergeCell ref="K9:X9"/>
    <mergeCell ref="A8:Y8"/>
    <mergeCell ref="B10:F10"/>
    <mergeCell ref="J10:K10"/>
    <mergeCell ref="L10:M10"/>
    <mergeCell ref="P10:V10"/>
    <mergeCell ref="X10:Z10"/>
    <mergeCell ref="B57:F57"/>
    <mergeCell ref="B58:F58"/>
    <mergeCell ref="B59:F59"/>
    <mergeCell ref="B60:F60"/>
    <mergeCell ref="B61:F61"/>
    <mergeCell ref="B62:F62"/>
    <mergeCell ref="B12:Y12"/>
    <mergeCell ref="B51:Y51"/>
    <mergeCell ref="B53:F53"/>
    <mergeCell ref="B54:F54"/>
    <mergeCell ref="B55:F55"/>
    <mergeCell ref="B56:F56"/>
    <mergeCell ref="B69:F69"/>
    <mergeCell ref="B70:F70"/>
    <mergeCell ref="B71:F71"/>
    <mergeCell ref="B72:F72"/>
    <mergeCell ref="B73:F73"/>
    <mergeCell ref="A74:Y74"/>
    <mergeCell ref="B63:F63"/>
    <mergeCell ref="B64:F64"/>
    <mergeCell ref="B65:F65"/>
    <mergeCell ref="B66:F66"/>
    <mergeCell ref="B67:F67"/>
    <mergeCell ref="B68:F68"/>
    <mergeCell ref="B103:E103"/>
    <mergeCell ref="B104:E104"/>
    <mergeCell ref="A111:Y111"/>
    <mergeCell ref="B129:F129"/>
    <mergeCell ref="B133:F133"/>
    <mergeCell ref="B135:F135"/>
    <mergeCell ref="A75:Y75"/>
    <mergeCell ref="J76:K76"/>
    <mergeCell ref="L76:M76"/>
    <mergeCell ref="P76:V76"/>
    <mergeCell ref="X76:Z76"/>
    <mergeCell ref="B79:F79"/>
    <mergeCell ref="B145:F145"/>
    <mergeCell ref="B156:F156"/>
    <mergeCell ref="A158:Y158"/>
    <mergeCell ref="B162:F162"/>
    <mergeCell ref="A193:Y193"/>
    <mergeCell ref="B194:F194"/>
    <mergeCell ref="A139:Y139"/>
    <mergeCell ref="B140:F140"/>
    <mergeCell ref="B141:F141"/>
    <mergeCell ref="B142:F142"/>
    <mergeCell ref="B143:F143"/>
    <mergeCell ref="B144:F144"/>
    <mergeCell ref="A147:X147"/>
    <mergeCell ref="B148:F148"/>
    <mergeCell ref="B149:F149"/>
    <mergeCell ref="B150:F150"/>
    <mergeCell ref="B151:F151"/>
    <mergeCell ref="B146:E146"/>
    <mergeCell ref="B157:E157"/>
    <mergeCell ref="B200:F200"/>
    <mergeCell ref="A201:Y201"/>
    <mergeCell ref="B209:F209"/>
    <mergeCell ref="J255:K255"/>
    <mergeCell ref="L255:M255"/>
    <mergeCell ref="P255:V255"/>
    <mergeCell ref="X255:Z255"/>
    <mergeCell ref="L260:M260"/>
    <mergeCell ref="P260:V260"/>
    <mergeCell ref="X260:Z260"/>
    <mergeCell ref="B210:F210"/>
    <mergeCell ref="B211:F211"/>
    <mergeCell ref="B212:Y212"/>
    <mergeCell ref="A214:Y214"/>
    <mergeCell ref="E252:F252"/>
    <mergeCell ref="A254:Y254"/>
    <mergeCell ref="B285:Y285"/>
    <mergeCell ref="B286:F286"/>
    <mergeCell ref="B287:F287"/>
    <mergeCell ref="B290:F290"/>
    <mergeCell ref="B266:Y266"/>
    <mergeCell ref="B270:F270"/>
    <mergeCell ref="J283:K283"/>
    <mergeCell ref="L283:M283"/>
    <mergeCell ref="P283:V283"/>
    <mergeCell ref="X283:Z283"/>
    <mergeCell ref="B298:F298"/>
    <mergeCell ref="B299:F299"/>
    <mergeCell ref="B300:F300"/>
    <mergeCell ref="B301:F301"/>
    <mergeCell ref="B302:F302"/>
    <mergeCell ref="B303:F303"/>
    <mergeCell ref="B291:F291"/>
    <mergeCell ref="B292:F292"/>
    <mergeCell ref="Q294:Y294"/>
    <mergeCell ref="J296:K296"/>
    <mergeCell ref="L296:M296"/>
    <mergeCell ref="P296:V296"/>
    <mergeCell ref="X296:Z296"/>
    <mergeCell ref="B318:F318"/>
    <mergeCell ref="B319:F319"/>
    <mergeCell ref="B321:F321"/>
    <mergeCell ref="B304:F304"/>
    <mergeCell ref="B305:F305"/>
    <mergeCell ref="B308:F308"/>
    <mergeCell ref="B310:F310"/>
    <mergeCell ref="B316:F316"/>
    <mergeCell ref="B317:F317"/>
    <mergeCell ref="B320:F320"/>
    <mergeCell ref="A333:X333"/>
    <mergeCell ref="B334:E334"/>
    <mergeCell ref="B328:F328"/>
    <mergeCell ref="B329:F329"/>
    <mergeCell ref="B330:F330"/>
    <mergeCell ref="B331:F331"/>
    <mergeCell ref="B332:F332"/>
    <mergeCell ref="B323:F323"/>
    <mergeCell ref="B324:F324"/>
    <mergeCell ref="B325:F325"/>
    <mergeCell ref="B326:F326"/>
    <mergeCell ref="B327:F327"/>
  </mergeCells>
  <pageMargins left="0" right="0" top="0" bottom="0" header="0" footer="0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7"/>
  <sheetViews>
    <sheetView topLeftCell="A76" workbookViewId="0">
      <selection sqref="A1:AD97"/>
    </sheetView>
  </sheetViews>
  <sheetFormatPr defaultRowHeight="15" x14ac:dyDescent="0.25"/>
  <cols>
    <col min="1" max="1" width="4" customWidth="1"/>
    <col min="6" max="6" width="33" customWidth="1"/>
    <col min="7" max="7" width="5.28515625" hidden="1" customWidth="1"/>
    <col min="8" max="14" width="9.140625" hidden="1" customWidth="1"/>
    <col min="15" max="15" width="17.28515625" customWidth="1"/>
    <col min="16" max="16" width="9.140625" hidden="1" customWidth="1"/>
    <col min="17" max="17" width="13.5703125" customWidth="1"/>
    <col min="18" max="26" width="9.140625" hidden="1" customWidth="1"/>
    <col min="27" max="27" width="16.28515625" customWidth="1"/>
  </cols>
  <sheetData>
    <row r="1" spans="1:31" x14ac:dyDescent="0.25">
      <c r="AA1" s="1" t="s">
        <v>0</v>
      </c>
      <c r="AB1" s="1"/>
      <c r="AC1" s="1"/>
      <c r="AD1" s="1"/>
      <c r="AE1" s="1"/>
    </row>
    <row r="2" spans="1:31" x14ac:dyDescent="0.25">
      <c r="AA2" s="1" t="s">
        <v>1</v>
      </c>
      <c r="AB2" s="1"/>
      <c r="AC2" s="1"/>
      <c r="AD2" s="1"/>
      <c r="AE2" s="1"/>
    </row>
    <row r="3" spans="1:31" x14ac:dyDescent="0.25">
      <c r="AA3" s="1" t="s">
        <v>2</v>
      </c>
      <c r="AB3" s="1"/>
      <c r="AC3" s="1"/>
      <c r="AD3" s="1"/>
      <c r="AE3" s="1"/>
    </row>
    <row r="4" spans="1:31" x14ac:dyDescent="0.25">
      <c r="AA4" s="1" t="s">
        <v>399</v>
      </c>
      <c r="AB4" s="1"/>
      <c r="AC4" s="1"/>
      <c r="AD4" s="1"/>
      <c r="AE4" s="1"/>
    </row>
    <row r="5" spans="1:31" x14ac:dyDescent="0.25">
      <c r="AA5" s="1" t="s">
        <v>398</v>
      </c>
      <c r="AB5" s="1"/>
      <c r="AC5" s="1"/>
      <c r="AD5" s="1"/>
      <c r="AE5" s="1"/>
    </row>
    <row r="7" spans="1:31" ht="15.75" x14ac:dyDescent="0.25">
      <c r="A7" s="837" t="s">
        <v>298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</row>
    <row r="9" spans="1:31" x14ac:dyDescent="0.25">
      <c r="Q9" s="811" t="s">
        <v>397</v>
      </c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</row>
    <row r="10" spans="1:31" ht="14.45" x14ac:dyDescent="0.3">
      <c r="A10" s="218"/>
      <c r="B10" s="218"/>
      <c r="C10" s="218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1" x14ac:dyDescent="0.25">
      <c r="A11" s="220" t="s">
        <v>299</v>
      </c>
      <c r="B11" s="89"/>
      <c r="C11" s="89"/>
      <c r="D11" s="221" t="s">
        <v>5</v>
      </c>
      <c r="E11" s="89"/>
      <c r="F11" s="90"/>
      <c r="G11" s="89"/>
      <c r="H11" s="89"/>
      <c r="I11" s="89"/>
      <c r="J11" s="89"/>
      <c r="K11" s="89"/>
      <c r="L11" s="89"/>
      <c r="M11" s="100"/>
      <c r="N11" s="82" t="s">
        <v>300</v>
      </c>
      <c r="O11" s="82" t="s">
        <v>301</v>
      </c>
      <c r="P11" s="839" t="s">
        <v>302</v>
      </c>
      <c r="Q11" s="840"/>
      <c r="R11" s="839" t="s">
        <v>303</v>
      </c>
      <c r="S11" s="840"/>
      <c r="T11" s="222"/>
      <c r="U11" s="222"/>
      <c r="V11" s="222"/>
      <c r="W11" s="841" t="s">
        <v>304</v>
      </c>
      <c r="X11" s="842"/>
      <c r="Y11" s="842"/>
      <c r="Z11" s="842"/>
      <c r="AA11" s="843"/>
    </row>
    <row r="12" spans="1:31" x14ac:dyDescent="0.25">
      <c r="A12" s="223"/>
      <c r="B12" s="224"/>
      <c r="C12" s="225"/>
      <c r="D12" s="225"/>
      <c r="E12" s="225"/>
      <c r="F12" s="226"/>
      <c r="G12" s="94"/>
      <c r="H12" s="94"/>
      <c r="I12" s="94"/>
      <c r="J12" s="94"/>
      <c r="K12" s="75"/>
      <c r="L12" s="75"/>
      <c r="M12" s="227"/>
      <c r="N12" s="228" t="s">
        <v>305</v>
      </c>
      <c r="O12" s="228" t="s">
        <v>305</v>
      </c>
      <c r="P12" s="228" t="s">
        <v>13</v>
      </c>
      <c r="Q12" s="228" t="s">
        <v>305</v>
      </c>
      <c r="R12" s="228" t="s">
        <v>13</v>
      </c>
      <c r="S12" s="228"/>
      <c r="T12" s="228"/>
      <c r="U12" s="228"/>
      <c r="V12" s="228"/>
      <c r="W12" s="228" t="s">
        <v>13</v>
      </c>
      <c r="X12" s="228" t="s">
        <v>306</v>
      </c>
      <c r="Y12" s="229"/>
      <c r="Z12" s="15"/>
      <c r="AA12" s="228" t="s">
        <v>307</v>
      </c>
    </row>
    <row r="13" spans="1:31" x14ac:dyDescent="0.25">
      <c r="A13" s="844" t="s">
        <v>308</v>
      </c>
      <c r="B13" s="844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44"/>
      <c r="X13" s="844"/>
      <c r="Y13" s="844"/>
      <c r="Z13" s="844"/>
      <c r="AA13" s="845"/>
    </row>
    <row r="14" spans="1:31" x14ac:dyDescent="0.25">
      <c r="A14" s="391">
        <v>1</v>
      </c>
      <c r="B14" s="404" t="s">
        <v>309</v>
      </c>
      <c r="C14" s="405"/>
      <c r="D14" s="405"/>
      <c r="E14" s="405"/>
      <c r="F14" s="406"/>
      <c r="G14" s="392"/>
      <c r="H14" s="392"/>
      <c r="I14" s="392"/>
      <c r="J14" s="392"/>
      <c r="K14" s="392"/>
      <c r="L14" s="392"/>
      <c r="M14" s="392"/>
      <c r="N14" s="393">
        <v>33.17</v>
      </c>
      <c r="O14" s="394">
        <v>42.22</v>
      </c>
      <c r="P14" s="395">
        <v>154500</v>
      </c>
      <c r="Q14" s="407">
        <v>18.829999999999998</v>
      </c>
      <c r="R14" s="397">
        <v>154536</v>
      </c>
      <c r="S14" s="398">
        <f t="shared" ref="S14:S16" si="0">SUM(N14+Q14)</f>
        <v>52</v>
      </c>
      <c r="T14" s="399"/>
      <c r="U14" s="399"/>
      <c r="V14" s="399"/>
      <c r="W14" s="400">
        <v>154536</v>
      </c>
      <c r="X14" s="400" t="e">
        <v>#DIV/0!</v>
      </c>
      <c r="Y14" s="400"/>
      <c r="Z14" s="401"/>
      <c r="AA14" s="402">
        <f>SUM(O14+Q14)</f>
        <v>61.05</v>
      </c>
      <c r="AB14" s="403" t="s">
        <v>403</v>
      </c>
    </row>
    <row r="15" spans="1:31" x14ac:dyDescent="0.25">
      <c r="A15" s="391">
        <v>2</v>
      </c>
      <c r="B15" s="404" t="s">
        <v>310</v>
      </c>
      <c r="C15" s="405"/>
      <c r="D15" s="405"/>
      <c r="E15" s="405"/>
      <c r="F15" s="406"/>
      <c r="G15" s="392"/>
      <c r="H15" s="392"/>
      <c r="I15" s="392"/>
      <c r="J15" s="392"/>
      <c r="K15" s="392"/>
      <c r="L15" s="392"/>
      <c r="M15" s="392"/>
      <c r="N15" s="393">
        <v>33.17</v>
      </c>
      <c r="O15" s="394">
        <v>42.22</v>
      </c>
      <c r="P15" s="395">
        <v>154500</v>
      </c>
      <c r="Q15" s="407">
        <v>15.37</v>
      </c>
      <c r="R15" s="397">
        <v>154536</v>
      </c>
      <c r="S15" s="398">
        <f t="shared" si="0"/>
        <v>48.54</v>
      </c>
      <c r="T15" s="399"/>
      <c r="U15" s="399"/>
      <c r="V15" s="399"/>
      <c r="W15" s="400">
        <v>154536</v>
      </c>
      <c r="X15" s="400" t="e">
        <v>#DIV/0!</v>
      </c>
      <c r="Y15" s="400"/>
      <c r="Z15" s="401"/>
      <c r="AA15" s="402">
        <f t="shared" ref="AA15:AA32" si="1">SUM(O15+Q15)</f>
        <v>57.589999999999996</v>
      </c>
      <c r="AB15" s="403" t="s">
        <v>403</v>
      </c>
    </row>
    <row r="16" spans="1:31" x14ac:dyDescent="0.25">
      <c r="A16" s="391">
        <v>3</v>
      </c>
      <c r="B16" s="846" t="s">
        <v>311</v>
      </c>
      <c r="C16" s="847"/>
      <c r="D16" s="847"/>
      <c r="E16" s="847"/>
      <c r="F16" s="848"/>
      <c r="G16" s="392"/>
      <c r="H16" s="392"/>
      <c r="I16" s="392"/>
      <c r="J16" s="392"/>
      <c r="K16" s="392"/>
      <c r="L16" s="392"/>
      <c r="M16" s="392"/>
      <c r="N16" s="393">
        <v>12.22</v>
      </c>
      <c r="O16" s="394">
        <v>15.55</v>
      </c>
      <c r="P16" s="395"/>
      <c r="Q16" s="396">
        <v>3.99</v>
      </c>
      <c r="R16" s="397"/>
      <c r="S16" s="398">
        <f t="shared" si="0"/>
        <v>16.21</v>
      </c>
      <c r="T16" s="399"/>
      <c r="U16" s="399"/>
      <c r="V16" s="399"/>
      <c r="W16" s="400"/>
      <c r="X16" s="400"/>
      <c r="Y16" s="400"/>
      <c r="Z16" s="401"/>
      <c r="AA16" s="402">
        <f t="shared" si="1"/>
        <v>19.54</v>
      </c>
      <c r="AB16" s="403" t="s">
        <v>403</v>
      </c>
    </row>
    <row r="17" spans="1:28" x14ac:dyDescent="0.25">
      <c r="A17" s="391">
        <v>4</v>
      </c>
      <c r="B17" s="408" t="s">
        <v>312</v>
      </c>
      <c r="C17" s="409"/>
      <c r="D17" s="409"/>
      <c r="E17" s="409"/>
      <c r="F17" s="410"/>
      <c r="G17" s="411"/>
      <c r="H17" s="411"/>
      <c r="I17" s="411"/>
      <c r="J17" s="411"/>
      <c r="K17" s="411"/>
      <c r="L17" s="411"/>
      <c r="M17" s="412"/>
      <c r="N17" s="413">
        <v>9.2200000000000006</v>
      </c>
      <c r="O17" s="230">
        <v>11.73</v>
      </c>
      <c r="P17" s="414">
        <v>52400</v>
      </c>
      <c r="Q17" s="415">
        <v>3.55</v>
      </c>
      <c r="R17" s="397">
        <f>SUM(N17+P17)</f>
        <v>52409.22</v>
      </c>
      <c r="S17" s="398">
        <f t="shared" ref="S17:S18" si="2">SUM(O17+Q17)</f>
        <v>15.280000000000001</v>
      </c>
      <c r="T17" s="399"/>
      <c r="U17" s="399"/>
      <c r="V17" s="399"/>
      <c r="W17" s="400">
        <f>SUM(O17+P17)</f>
        <v>52411.73</v>
      </c>
      <c r="X17" s="400" t="e">
        <f>ROUND(W17/#REF!,-1)</f>
        <v>#REF!</v>
      </c>
      <c r="Y17" s="400"/>
      <c r="Z17" s="401"/>
      <c r="AA17" s="402">
        <f t="shared" si="1"/>
        <v>15.280000000000001</v>
      </c>
      <c r="AB17" s="403" t="s">
        <v>403</v>
      </c>
    </row>
    <row r="18" spans="1:28" x14ac:dyDescent="0.25">
      <c r="A18" s="416">
        <v>5</v>
      </c>
      <c r="B18" s="417" t="s">
        <v>313</v>
      </c>
      <c r="C18" s="418"/>
      <c r="D18" s="418"/>
      <c r="E18" s="418"/>
      <c r="F18" s="419"/>
      <c r="G18" s="420"/>
      <c r="H18" s="420"/>
      <c r="I18" s="420"/>
      <c r="J18" s="420"/>
      <c r="K18" s="420"/>
      <c r="L18" s="420"/>
      <c r="M18" s="421"/>
      <c r="N18" s="422">
        <v>9.2200000000000006</v>
      </c>
      <c r="O18" s="423">
        <v>11.73</v>
      </c>
      <c r="P18" s="424">
        <v>52400</v>
      </c>
      <c r="Q18" s="425">
        <v>8.5299999999999994</v>
      </c>
      <c r="R18" s="426">
        <f>SUM(N18+P18)</f>
        <v>52409.22</v>
      </c>
      <c r="S18" s="427">
        <f t="shared" si="2"/>
        <v>20.259999999999998</v>
      </c>
      <c r="T18" s="428"/>
      <c r="U18" s="428"/>
      <c r="V18" s="428"/>
      <c r="W18" s="429">
        <f>SUM(O18+P18)</f>
        <v>52411.73</v>
      </c>
      <c r="X18" s="429" t="e">
        <f>ROUND(W18/#REF!,-1)</f>
        <v>#REF!</v>
      </c>
      <c r="Y18" s="429"/>
      <c r="Z18" s="430"/>
      <c r="AA18" s="431">
        <f t="shared" si="1"/>
        <v>20.259999999999998</v>
      </c>
      <c r="AB18" s="1"/>
    </row>
    <row r="19" spans="1:28" x14ac:dyDescent="0.25">
      <c r="A19" s="432"/>
      <c r="B19" s="846" t="s">
        <v>400</v>
      </c>
      <c r="C19" s="847"/>
      <c r="D19" s="847"/>
      <c r="E19" s="847"/>
      <c r="F19" s="848"/>
      <c r="G19" s="433"/>
      <c r="H19" s="433"/>
      <c r="I19" s="433"/>
      <c r="J19" s="433"/>
      <c r="K19" s="433"/>
      <c r="L19" s="433"/>
      <c r="M19" s="434"/>
      <c r="N19" s="415"/>
      <c r="O19" s="230">
        <v>11.73</v>
      </c>
      <c r="P19" s="414"/>
      <c r="Q19" s="415">
        <v>6.01</v>
      </c>
      <c r="R19" s="348"/>
      <c r="S19" s="349"/>
      <c r="T19" s="348"/>
      <c r="U19" s="348"/>
      <c r="V19" s="348"/>
      <c r="W19" s="350"/>
      <c r="X19" s="350"/>
      <c r="Y19" s="350"/>
      <c r="Z19" s="351"/>
      <c r="AA19" s="402">
        <f t="shared" si="1"/>
        <v>17.740000000000002</v>
      </c>
      <c r="AB19" s="403" t="s">
        <v>403</v>
      </c>
    </row>
    <row r="20" spans="1:28" x14ac:dyDescent="0.25">
      <c r="A20" s="223">
        <v>6</v>
      </c>
      <c r="B20" s="273" t="s">
        <v>314</v>
      </c>
      <c r="C20" s="273"/>
      <c r="D20" s="273"/>
      <c r="E20" s="273"/>
      <c r="F20" s="274"/>
      <c r="G20" s="94"/>
      <c r="H20" s="94"/>
      <c r="I20" s="94"/>
      <c r="J20" s="94"/>
      <c r="K20" s="94"/>
      <c r="L20" s="94"/>
      <c r="M20" s="278"/>
      <c r="N20" s="275">
        <v>5.33</v>
      </c>
      <c r="O20" s="159">
        <v>8.9</v>
      </c>
      <c r="P20" s="276">
        <v>2800</v>
      </c>
      <c r="Q20" s="277">
        <v>0.34</v>
      </c>
      <c r="R20" s="268">
        <f t="shared" ref="R20" si="3">SUM(N20+P20)</f>
        <v>2805.33</v>
      </c>
      <c r="S20" s="269">
        <f t="shared" ref="S20:S32" si="4">SUM(N20+Q20)</f>
        <v>5.67</v>
      </c>
      <c r="T20" s="270"/>
      <c r="U20" s="270"/>
      <c r="V20" s="270"/>
      <c r="W20" s="271">
        <f t="shared" ref="W20" si="5">SUM(O20+P20)</f>
        <v>2808.9</v>
      </c>
      <c r="X20" s="271" t="e">
        <f>ROUND(W20/#REF!,-1)</f>
        <v>#REF!</v>
      </c>
      <c r="Y20" s="271"/>
      <c r="Z20" s="25"/>
      <c r="AA20" s="231">
        <f t="shared" ref="AA20" si="6">SUM(O20+Q20)</f>
        <v>9.24</v>
      </c>
      <c r="AB20" s="1"/>
    </row>
    <row r="21" spans="1:28" x14ac:dyDescent="0.25">
      <c r="A21" s="223">
        <v>7</v>
      </c>
      <c r="B21" s="828" t="s">
        <v>315</v>
      </c>
      <c r="C21" s="829"/>
      <c r="D21" s="829"/>
      <c r="E21" s="829"/>
      <c r="F21" s="830"/>
      <c r="G21" s="94"/>
      <c r="H21" s="94"/>
      <c r="I21" s="94"/>
      <c r="J21" s="94"/>
      <c r="K21" s="94"/>
      <c r="L21" s="94"/>
      <c r="M21" s="279"/>
      <c r="N21" s="275">
        <v>13.82</v>
      </c>
      <c r="O21" s="159">
        <v>17.579999999999998</v>
      </c>
      <c r="P21" s="276"/>
      <c r="Q21" s="277">
        <v>1.82</v>
      </c>
      <c r="R21" s="268"/>
      <c r="S21" s="269">
        <f t="shared" si="4"/>
        <v>15.64</v>
      </c>
      <c r="T21" s="270"/>
      <c r="U21" s="270"/>
      <c r="V21" s="270"/>
      <c r="W21" s="271"/>
      <c r="X21" s="271"/>
      <c r="Y21" s="271"/>
      <c r="Z21" s="25"/>
      <c r="AA21" s="231">
        <f t="shared" si="1"/>
        <v>19.399999999999999</v>
      </c>
      <c r="AB21" s="1"/>
    </row>
    <row r="22" spans="1:28" x14ac:dyDescent="0.25">
      <c r="A22" s="223">
        <v>8</v>
      </c>
      <c r="B22" s="280" t="s">
        <v>316</v>
      </c>
      <c r="C22" s="280"/>
      <c r="D22" s="280"/>
      <c r="E22" s="280"/>
      <c r="F22" s="281"/>
      <c r="G22" s="273"/>
      <c r="H22" s="273"/>
      <c r="I22" s="273"/>
      <c r="J22" s="273"/>
      <c r="K22" s="273"/>
      <c r="L22" s="273"/>
      <c r="M22" s="273"/>
      <c r="N22" s="275">
        <v>32.5</v>
      </c>
      <c r="O22" s="159">
        <v>41.37</v>
      </c>
      <c r="P22" s="276">
        <v>42600</v>
      </c>
      <c r="Q22" s="277">
        <v>6.51</v>
      </c>
      <c r="R22" s="268">
        <f>SUM(N22+P22)</f>
        <v>42632.5</v>
      </c>
      <c r="S22" s="269">
        <f>SUM(N22+Q22)</f>
        <v>39.01</v>
      </c>
      <c r="T22" s="270"/>
      <c r="U22" s="270"/>
      <c r="V22" s="270"/>
      <c r="W22" s="271">
        <f>SUM(O22+P22)</f>
        <v>42641.37</v>
      </c>
      <c r="X22" s="271" t="e">
        <f>ROUND(W22/#REF!,-1)</f>
        <v>#REF!</v>
      </c>
      <c r="Y22" s="271"/>
      <c r="Z22" s="25"/>
      <c r="AA22" s="231">
        <f t="shared" si="1"/>
        <v>47.879999999999995</v>
      </c>
      <c r="AB22" s="1"/>
    </row>
    <row r="23" spans="1:28" x14ac:dyDescent="0.25">
      <c r="A23" s="223">
        <v>9</v>
      </c>
      <c r="B23" s="280" t="s">
        <v>317</v>
      </c>
      <c r="C23" s="280"/>
      <c r="D23" s="280"/>
      <c r="E23" s="280"/>
      <c r="F23" s="281"/>
      <c r="G23" s="273"/>
      <c r="H23" s="273"/>
      <c r="I23" s="273"/>
      <c r="J23" s="273"/>
      <c r="K23" s="273"/>
      <c r="L23" s="273"/>
      <c r="M23" s="273"/>
      <c r="N23" s="275">
        <v>39</v>
      </c>
      <c r="O23" s="159">
        <v>49.64</v>
      </c>
      <c r="P23" s="276">
        <v>42600</v>
      </c>
      <c r="Q23" s="277">
        <v>6.51</v>
      </c>
      <c r="R23" s="268">
        <f>SUM(N23+P23)</f>
        <v>42639</v>
      </c>
      <c r="S23" s="269">
        <f>SUM(N23+Q23)</f>
        <v>45.51</v>
      </c>
      <c r="T23" s="270"/>
      <c r="U23" s="270"/>
      <c r="V23" s="270"/>
      <c r="W23" s="271">
        <f>SUM(O23+P23)</f>
        <v>42649.64</v>
      </c>
      <c r="X23" s="271" t="e">
        <f>ROUND(W23/#REF!,-1)</f>
        <v>#REF!</v>
      </c>
      <c r="Y23" s="271"/>
      <c r="Z23" s="25"/>
      <c r="AA23" s="231">
        <f t="shared" si="1"/>
        <v>56.15</v>
      </c>
      <c r="AB23" s="1"/>
    </row>
    <row r="24" spans="1:28" x14ac:dyDescent="0.25">
      <c r="A24" s="251">
        <v>10</v>
      </c>
      <c r="B24" s="282" t="s">
        <v>318</v>
      </c>
      <c r="C24" s="283"/>
      <c r="D24" s="283"/>
      <c r="E24" s="283"/>
      <c r="F24" s="284"/>
      <c r="G24" s="273"/>
      <c r="H24" s="273"/>
      <c r="I24" s="273"/>
      <c r="J24" s="273"/>
      <c r="K24" s="285"/>
      <c r="L24" s="285"/>
      <c r="M24" s="273"/>
      <c r="N24" s="275">
        <v>26.42</v>
      </c>
      <c r="O24" s="159">
        <v>33.630000000000003</v>
      </c>
      <c r="P24" s="276">
        <v>25200</v>
      </c>
      <c r="Q24" s="277">
        <v>2.82</v>
      </c>
      <c r="R24" s="268">
        <f>SUM(N24+P24)</f>
        <v>25226.42</v>
      </c>
      <c r="S24" s="269">
        <f>SUM(N24+Q24)</f>
        <v>29.240000000000002</v>
      </c>
      <c r="T24" s="270"/>
      <c r="U24" s="270"/>
      <c r="V24" s="270"/>
      <c r="W24" s="271">
        <f>SUM(O24+P24)</f>
        <v>25233.63</v>
      </c>
      <c r="X24" s="271"/>
      <c r="Y24" s="271"/>
      <c r="Z24" s="25"/>
      <c r="AA24" s="231">
        <f t="shared" si="1"/>
        <v>36.450000000000003</v>
      </c>
      <c r="AB24" s="1"/>
    </row>
    <row r="25" spans="1:28" x14ac:dyDescent="0.25">
      <c r="A25" s="223">
        <v>11</v>
      </c>
      <c r="B25" s="225" t="s">
        <v>319</v>
      </c>
      <c r="C25" s="54"/>
      <c r="D25" s="225"/>
      <c r="E25" s="225"/>
      <c r="F25" s="226"/>
      <c r="G25" s="94"/>
      <c r="H25" s="94"/>
      <c r="I25" s="94"/>
      <c r="J25" s="94"/>
      <c r="K25" s="75"/>
      <c r="L25" s="75"/>
      <c r="M25" s="286">
        <v>280000</v>
      </c>
      <c r="N25" s="275">
        <v>32.5</v>
      </c>
      <c r="O25" s="159">
        <v>41.37</v>
      </c>
      <c r="P25" s="276">
        <v>36900</v>
      </c>
      <c r="Q25" s="277">
        <v>11.25</v>
      </c>
      <c r="R25" s="268">
        <f t="shared" ref="R25:R32" si="7">SUM(N25+P25)</f>
        <v>36932.5</v>
      </c>
      <c r="S25" s="269">
        <f t="shared" si="4"/>
        <v>43.75</v>
      </c>
      <c r="T25" s="270"/>
      <c r="U25" s="270"/>
      <c r="V25" s="270"/>
      <c r="W25" s="271">
        <f t="shared" ref="W25:W32" si="8">SUM(O25+P25)</f>
        <v>36941.370000000003</v>
      </c>
      <c r="X25" s="271" t="e">
        <f>ROUND(W25/#REF!,-1)</f>
        <v>#REF!</v>
      </c>
      <c r="Y25" s="271"/>
      <c r="Z25" s="25"/>
      <c r="AA25" s="231">
        <f t="shared" si="1"/>
        <v>52.62</v>
      </c>
      <c r="AB25" s="1"/>
    </row>
    <row r="26" spans="1:28" x14ac:dyDescent="0.25">
      <c r="A26" s="223">
        <v>12</v>
      </c>
      <c r="B26" s="225" t="s">
        <v>320</v>
      </c>
      <c r="C26" s="225"/>
      <c r="D26" s="225"/>
      <c r="E26" s="225"/>
      <c r="F26" s="226"/>
      <c r="G26" s="94"/>
      <c r="H26" s="94"/>
      <c r="I26" s="94"/>
      <c r="J26" s="94"/>
      <c r="K26" s="75"/>
      <c r="L26" s="75"/>
      <c r="M26" s="278"/>
      <c r="N26" s="275">
        <v>22.35</v>
      </c>
      <c r="O26" s="159">
        <v>28.44</v>
      </c>
      <c r="P26" s="276">
        <v>2200</v>
      </c>
      <c r="Q26" s="277">
        <v>0.32</v>
      </c>
      <c r="R26" s="268">
        <f t="shared" si="7"/>
        <v>2222.35</v>
      </c>
      <c r="S26" s="269">
        <f t="shared" si="4"/>
        <v>22.67</v>
      </c>
      <c r="T26" s="270"/>
      <c r="U26" s="270"/>
      <c r="V26" s="270"/>
      <c r="W26" s="271">
        <f t="shared" si="8"/>
        <v>2228.44</v>
      </c>
      <c r="X26" s="271" t="e">
        <f>ROUND(W26/#REF!,-1)</f>
        <v>#REF!</v>
      </c>
      <c r="Y26" s="271"/>
      <c r="Z26" s="25"/>
      <c r="AA26" s="231">
        <f t="shared" si="1"/>
        <v>28.76</v>
      </c>
      <c r="AB26" s="1"/>
    </row>
    <row r="27" spans="1:28" x14ac:dyDescent="0.25">
      <c r="A27" s="223">
        <v>13</v>
      </c>
      <c r="B27" s="828" t="s">
        <v>321</v>
      </c>
      <c r="C27" s="829"/>
      <c r="D27" s="829"/>
      <c r="E27" s="829"/>
      <c r="F27" s="830"/>
      <c r="G27" s="46"/>
      <c r="H27" s="46"/>
      <c r="I27" s="46"/>
      <c r="J27" s="287"/>
      <c r="K27" s="287"/>
      <c r="L27" s="287"/>
      <c r="M27" s="288"/>
      <c r="N27" s="275">
        <v>32.5</v>
      </c>
      <c r="O27" s="159">
        <v>41.37</v>
      </c>
      <c r="P27" s="223"/>
      <c r="Q27" s="277"/>
      <c r="R27" s="268">
        <f t="shared" si="7"/>
        <v>32.5</v>
      </c>
      <c r="S27" s="269">
        <f t="shared" si="4"/>
        <v>32.5</v>
      </c>
      <c r="T27" s="270"/>
      <c r="U27" s="270"/>
      <c r="V27" s="270"/>
      <c r="W27" s="271">
        <f t="shared" si="8"/>
        <v>41.37</v>
      </c>
      <c r="X27" s="271" t="e">
        <f>ROUND(W27/#REF!,-1)</f>
        <v>#REF!</v>
      </c>
      <c r="Y27" s="271"/>
      <c r="Z27" s="25"/>
      <c r="AA27" s="231">
        <f t="shared" si="1"/>
        <v>41.37</v>
      </c>
      <c r="AB27" s="1"/>
    </row>
    <row r="28" spans="1:28" x14ac:dyDescent="0.25">
      <c r="A28" s="342">
        <v>14</v>
      </c>
      <c r="B28" s="379" t="s">
        <v>322</v>
      </c>
      <c r="C28" s="380"/>
      <c r="D28" s="380"/>
      <c r="E28" s="380"/>
      <c r="F28" s="381"/>
      <c r="G28" s="382"/>
      <c r="H28" s="382"/>
      <c r="I28" s="382"/>
      <c r="J28" s="382"/>
      <c r="K28" s="382"/>
      <c r="L28" s="382"/>
      <c r="M28" s="344"/>
      <c r="N28" s="383">
        <v>32.5</v>
      </c>
      <c r="O28" s="346">
        <v>47.74</v>
      </c>
      <c r="P28" s="347">
        <v>55300</v>
      </c>
      <c r="Q28" s="345">
        <v>5.51</v>
      </c>
      <c r="R28" s="348">
        <f t="shared" si="7"/>
        <v>55332.5</v>
      </c>
      <c r="S28" s="384">
        <f t="shared" si="4"/>
        <v>38.01</v>
      </c>
      <c r="T28" s="385"/>
      <c r="U28" s="385"/>
      <c r="V28" s="385"/>
      <c r="W28" s="386">
        <f t="shared" si="8"/>
        <v>55347.74</v>
      </c>
      <c r="X28" s="386" t="e">
        <f>ROUND(W28/#REF!,-1)</f>
        <v>#REF!</v>
      </c>
      <c r="Y28" s="386"/>
      <c r="Z28" s="351"/>
      <c r="AA28" s="352">
        <f t="shared" si="1"/>
        <v>53.25</v>
      </c>
      <c r="AB28" s="1" t="s">
        <v>401</v>
      </c>
    </row>
    <row r="29" spans="1:28" x14ac:dyDescent="0.25">
      <c r="A29" s="223">
        <v>15</v>
      </c>
      <c r="B29" s="273" t="s">
        <v>323</v>
      </c>
      <c r="C29" s="54"/>
      <c r="D29" s="54"/>
      <c r="E29" s="54"/>
      <c r="F29" s="70"/>
      <c r="G29" s="118"/>
      <c r="H29" s="118"/>
      <c r="I29" s="118"/>
      <c r="J29" s="118"/>
      <c r="K29" s="118"/>
      <c r="L29" s="118"/>
      <c r="M29" s="118"/>
      <c r="N29" s="275">
        <v>5.79</v>
      </c>
      <c r="O29" s="159">
        <v>7.37</v>
      </c>
      <c r="P29" s="223">
        <v>1400</v>
      </c>
      <c r="Q29" s="277">
        <v>0.17</v>
      </c>
      <c r="R29" s="268">
        <f t="shared" si="7"/>
        <v>1405.79</v>
      </c>
      <c r="S29" s="269">
        <f t="shared" si="4"/>
        <v>5.96</v>
      </c>
      <c r="T29" s="270"/>
      <c r="U29" s="270"/>
      <c r="V29" s="270"/>
      <c r="W29" s="271">
        <f t="shared" si="8"/>
        <v>1407.37</v>
      </c>
      <c r="X29" s="271" t="e">
        <f>ROUND(W29/#REF!,-1)</f>
        <v>#REF!</v>
      </c>
      <c r="Y29" s="271"/>
      <c r="Z29" s="25"/>
      <c r="AA29" s="231">
        <f t="shared" si="1"/>
        <v>7.54</v>
      </c>
      <c r="AB29" s="1"/>
    </row>
    <row r="30" spans="1:28" x14ac:dyDescent="0.25">
      <c r="A30" s="223">
        <v>16</v>
      </c>
      <c r="B30" s="272" t="s">
        <v>324</v>
      </c>
      <c r="C30" s="54"/>
      <c r="D30" s="54"/>
      <c r="E30" s="54"/>
      <c r="F30" s="61"/>
      <c r="G30" s="155"/>
      <c r="H30" s="155"/>
      <c r="I30" s="155"/>
      <c r="J30" s="155"/>
      <c r="K30" s="155"/>
      <c r="L30" s="155"/>
      <c r="M30" s="155"/>
      <c r="N30" s="275">
        <v>11.58</v>
      </c>
      <c r="O30" s="159">
        <v>14.74</v>
      </c>
      <c r="P30" s="223">
        <v>1400</v>
      </c>
      <c r="Q30" s="277">
        <v>0.17</v>
      </c>
      <c r="R30" s="268">
        <f t="shared" si="7"/>
        <v>1411.58</v>
      </c>
      <c r="S30" s="269">
        <f t="shared" si="4"/>
        <v>11.75</v>
      </c>
      <c r="T30" s="270"/>
      <c r="U30" s="270"/>
      <c r="V30" s="270"/>
      <c r="W30" s="271">
        <f t="shared" si="8"/>
        <v>1414.74</v>
      </c>
      <c r="X30" s="271" t="e">
        <f>ROUND(W30/#REF!,-1)</f>
        <v>#REF!</v>
      </c>
      <c r="Y30" s="271"/>
      <c r="Z30" s="25"/>
      <c r="AA30" s="231">
        <f t="shared" si="1"/>
        <v>14.91</v>
      </c>
      <c r="AB30" s="1"/>
    </row>
    <row r="31" spans="1:28" x14ac:dyDescent="0.25">
      <c r="A31" s="223">
        <v>17</v>
      </c>
      <c r="B31" s="816" t="s">
        <v>325</v>
      </c>
      <c r="C31" s="817"/>
      <c r="D31" s="817"/>
      <c r="E31" s="817"/>
      <c r="F31" s="818"/>
      <c r="G31" s="289"/>
      <c r="H31" s="289"/>
      <c r="I31" s="289"/>
      <c r="J31" s="289"/>
      <c r="K31" s="289"/>
      <c r="L31" s="289"/>
      <c r="M31" s="289"/>
      <c r="N31" s="275">
        <v>5.08</v>
      </c>
      <c r="O31" s="159">
        <v>6.47</v>
      </c>
      <c r="P31" s="223">
        <v>1400</v>
      </c>
      <c r="Q31" s="277">
        <v>0.17</v>
      </c>
      <c r="R31" s="268">
        <f t="shared" si="7"/>
        <v>1405.08</v>
      </c>
      <c r="S31" s="269">
        <f t="shared" si="4"/>
        <v>5.25</v>
      </c>
      <c r="T31" s="270"/>
      <c r="U31" s="270"/>
      <c r="V31" s="270"/>
      <c r="W31" s="271">
        <f t="shared" si="8"/>
        <v>1406.47</v>
      </c>
      <c r="X31" s="271" t="e">
        <f>ROUND(W31/#REF!,-1)</f>
        <v>#REF!</v>
      </c>
      <c r="Y31" s="290"/>
      <c r="Z31" s="25"/>
      <c r="AA31" s="231">
        <f t="shared" si="1"/>
        <v>6.64</v>
      </c>
      <c r="AB31" s="1"/>
    </row>
    <row r="32" spans="1:28" x14ac:dyDescent="0.25">
      <c r="A32" s="223">
        <v>18</v>
      </c>
      <c r="B32" s="816" t="s">
        <v>326</v>
      </c>
      <c r="C32" s="817"/>
      <c r="D32" s="817"/>
      <c r="E32" s="817"/>
      <c r="F32" s="818"/>
      <c r="G32" s="54"/>
      <c r="H32" s="54"/>
      <c r="I32" s="54"/>
      <c r="J32" s="54"/>
      <c r="K32" s="54"/>
      <c r="L32" s="54"/>
      <c r="M32" s="39"/>
      <c r="N32" s="275">
        <v>7.63</v>
      </c>
      <c r="O32" s="159">
        <v>9.7100000000000009</v>
      </c>
      <c r="P32" s="223">
        <v>1400</v>
      </c>
      <c r="Q32" s="277">
        <v>0.17</v>
      </c>
      <c r="R32" s="268">
        <f t="shared" si="7"/>
        <v>1407.63</v>
      </c>
      <c r="S32" s="269">
        <f t="shared" si="4"/>
        <v>7.8</v>
      </c>
      <c r="T32" s="270"/>
      <c r="U32" s="270"/>
      <c r="V32" s="270"/>
      <c r="W32" s="271">
        <f t="shared" si="8"/>
        <v>1409.71</v>
      </c>
      <c r="X32" s="271" t="e">
        <f>ROUND(W32/#REF!,-1)</f>
        <v>#REF!</v>
      </c>
      <c r="Y32" s="254"/>
      <c r="Z32" s="164"/>
      <c r="AA32" s="231">
        <f t="shared" si="1"/>
        <v>9.8800000000000008</v>
      </c>
      <c r="AB32" s="1"/>
    </row>
    <row r="33" spans="1:28" x14ac:dyDescent="0.25">
      <c r="A33" s="825" t="s">
        <v>327</v>
      </c>
      <c r="B33" s="826"/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826"/>
      <c r="AA33" s="827"/>
      <c r="AB33" s="1"/>
    </row>
    <row r="34" spans="1:28" x14ac:dyDescent="0.25">
      <c r="A34" s="826" t="s">
        <v>328</v>
      </c>
      <c r="B34" s="826"/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826"/>
      <c r="R34" s="826"/>
      <c r="S34" s="826"/>
      <c r="T34" s="826"/>
      <c r="U34" s="826"/>
      <c r="V34" s="826"/>
      <c r="W34" s="826"/>
      <c r="X34" s="232"/>
      <c r="Y34" s="232"/>
      <c r="Z34" s="232"/>
      <c r="AA34" s="231"/>
      <c r="AB34" s="1"/>
    </row>
    <row r="35" spans="1:28" ht="14.45" x14ac:dyDescent="0.3">
      <c r="A35" s="291"/>
      <c r="B35" s="816"/>
      <c r="C35" s="817"/>
      <c r="D35" s="817"/>
      <c r="E35" s="817"/>
      <c r="F35" s="818"/>
      <c r="G35" s="292"/>
      <c r="H35" s="292"/>
      <c r="I35" s="292"/>
      <c r="J35" s="283"/>
      <c r="K35" s="283"/>
      <c r="L35" s="283"/>
      <c r="M35" s="293"/>
      <c r="N35" s="294"/>
      <c r="O35" s="295"/>
      <c r="P35" s="296"/>
      <c r="Q35" s="297"/>
      <c r="R35" s="298"/>
      <c r="S35" s="266"/>
      <c r="T35" s="299"/>
      <c r="U35" s="299"/>
      <c r="V35" s="299"/>
      <c r="W35" s="300"/>
      <c r="X35" s="301"/>
      <c r="Y35" s="300"/>
      <c r="Z35" s="302"/>
      <c r="AA35" s="231"/>
      <c r="AB35" s="1"/>
    </row>
    <row r="36" spans="1:28" x14ac:dyDescent="0.25">
      <c r="A36" s="435">
        <v>1</v>
      </c>
      <c r="B36" s="833" t="s">
        <v>329</v>
      </c>
      <c r="C36" s="834"/>
      <c r="D36" s="834"/>
      <c r="E36" s="834"/>
      <c r="F36" s="835"/>
      <c r="G36" s="436"/>
      <c r="H36" s="436"/>
      <c r="I36" s="436"/>
      <c r="J36" s="437"/>
      <c r="K36" s="437"/>
      <c r="L36" s="437"/>
      <c r="M36" s="438"/>
      <c r="N36" s="439">
        <v>9.2200000000000006</v>
      </c>
      <c r="O36" s="440">
        <v>11.73</v>
      </c>
      <c r="P36" s="441">
        <v>76500</v>
      </c>
      <c r="Q36" s="442">
        <v>5.35</v>
      </c>
      <c r="R36" s="443">
        <f>SUM(N36+P36)</f>
        <v>76509.22</v>
      </c>
      <c r="S36" s="444">
        <v>13.65</v>
      </c>
      <c r="T36" s="445"/>
      <c r="U36" s="445"/>
      <c r="V36" s="445"/>
      <c r="W36" s="446">
        <f t="shared" ref="W36:W41" si="9">SUM(O36+P36)</f>
        <v>76511.73</v>
      </c>
      <c r="X36" s="447"/>
      <c r="Y36" s="447"/>
      <c r="Z36" s="448"/>
      <c r="AA36" s="402">
        <f t="shared" ref="AA36:AA41" si="10">SUM(O36+Q36)</f>
        <v>17.079999999999998</v>
      </c>
      <c r="AB36" s="1" t="s">
        <v>403</v>
      </c>
    </row>
    <row r="37" spans="1:28" x14ac:dyDescent="0.25">
      <c r="A37" s="391">
        <v>2</v>
      </c>
      <c r="B37" s="833" t="s">
        <v>330</v>
      </c>
      <c r="C37" s="834"/>
      <c r="D37" s="834"/>
      <c r="E37" s="834"/>
      <c r="F37" s="835"/>
      <c r="G37" s="436"/>
      <c r="H37" s="436"/>
      <c r="I37" s="436"/>
      <c r="J37" s="437"/>
      <c r="K37" s="437"/>
      <c r="L37" s="437"/>
      <c r="M37" s="438"/>
      <c r="N37" s="439">
        <v>9.2200000000000006</v>
      </c>
      <c r="O37" s="440">
        <v>11.73</v>
      </c>
      <c r="P37" s="441">
        <v>76500</v>
      </c>
      <c r="Q37" s="442">
        <v>5.37</v>
      </c>
      <c r="R37" s="443">
        <f>SUM(N37+P37)</f>
        <v>76509.22</v>
      </c>
      <c r="S37" s="444">
        <v>13.64</v>
      </c>
      <c r="T37" s="445"/>
      <c r="U37" s="445"/>
      <c r="V37" s="445"/>
      <c r="W37" s="446">
        <f t="shared" si="9"/>
        <v>76511.73</v>
      </c>
      <c r="X37" s="447"/>
      <c r="Y37" s="447"/>
      <c r="Z37" s="448"/>
      <c r="AA37" s="402">
        <f t="shared" si="10"/>
        <v>17.100000000000001</v>
      </c>
      <c r="AB37" s="1" t="s">
        <v>403</v>
      </c>
    </row>
    <row r="38" spans="1:28" x14ac:dyDescent="0.25">
      <c r="A38" s="391">
        <v>3</v>
      </c>
      <c r="B38" s="449" t="s">
        <v>331</v>
      </c>
      <c r="C38" s="450"/>
      <c r="D38" s="450"/>
      <c r="E38" s="450"/>
      <c r="F38" s="451"/>
      <c r="G38" s="433"/>
      <c r="H38" s="433"/>
      <c r="I38" s="433"/>
      <c r="J38" s="433"/>
      <c r="K38" s="433"/>
      <c r="L38" s="433"/>
      <c r="M38" s="414">
        <v>39683</v>
      </c>
      <c r="N38" s="452">
        <v>17.78</v>
      </c>
      <c r="O38" s="453">
        <v>22.62</v>
      </c>
      <c r="P38" s="434">
        <v>164800</v>
      </c>
      <c r="Q38" s="442">
        <v>14.33</v>
      </c>
      <c r="R38" s="454">
        <f t="shared" ref="R38:R40" si="11">N38+P38</f>
        <v>164817.78</v>
      </c>
      <c r="S38" s="444">
        <f t="shared" ref="S38:S40" si="12">SUM(N38+Q38)</f>
        <v>32.11</v>
      </c>
      <c r="T38" s="455"/>
      <c r="U38" s="455"/>
      <c r="V38" s="455"/>
      <c r="W38" s="447">
        <f t="shared" si="9"/>
        <v>164822.62</v>
      </c>
      <c r="X38" s="456"/>
      <c r="Y38" s="457"/>
      <c r="Z38" s="458"/>
      <c r="AA38" s="402">
        <f t="shared" si="10"/>
        <v>36.950000000000003</v>
      </c>
      <c r="AB38" s="1" t="s">
        <v>403</v>
      </c>
    </row>
    <row r="39" spans="1:28" x14ac:dyDescent="0.25">
      <c r="A39" s="391">
        <v>4</v>
      </c>
      <c r="B39" s="449" t="s">
        <v>332</v>
      </c>
      <c r="C39" s="450"/>
      <c r="D39" s="450"/>
      <c r="E39" s="450"/>
      <c r="F39" s="451"/>
      <c r="G39" s="433"/>
      <c r="H39" s="433"/>
      <c r="I39" s="433"/>
      <c r="J39" s="433"/>
      <c r="K39" s="433"/>
      <c r="L39" s="433"/>
      <c r="M39" s="414">
        <v>39683</v>
      </c>
      <c r="N39" s="452">
        <v>17.78</v>
      </c>
      <c r="O39" s="453">
        <v>22.62</v>
      </c>
      <c r="P39" s="434">
        <v>164700</v>
      </c>
      <c r="Q39" s="442">
        <v>14.33</v>
      </c>
      <c r="R39" s="454">
        <f t="shared" si="11"/>
        <v>164717.78</v>
      </c>
      <c r="S39" s="444">
        <f t="shared" si="12"/>
        <v>32.11</v>
      </c>
      <c r="T39" s="455"/>
      <c r="U39" s="455"/>
      <c r="V39" s="455"/>
      <c r="W39" s="447">
        <f t="shared" si="9"/>
        <v>164722.62</v>
      </c>
      <c r="X39" s="456"/>
      <c r="Y39" s="457"/>
      <c r="Z39" s="458"/>
      <c r="AA39" s="402">
        <f t="shared" si="10"/>
        <v>36.950000000000003</v>
      </c>
      <c r="AB39" s="1" t="s">
        <v>403</v>
      </c>
    </row>
    <row r="40" spans="1:28" x14ac:dyDescent="0.25">
      <c r="A40" s="391">
        <v>5</v>
      </c>
      <c r="B40" s="449" t="s">
        <v>333</v>
      </c>
      <c r="C40" s="450"/>
      <c r="D40" s="450"/>
      <c r="E40" s="450"/>
      <c r="F40" s="451"/>
      <c r="G40" s="433"/>
      <c r="H40" s="433"/>
      <c r="I40" s="433"/>
      <c r="J40" s="433"/>
      <c r="K40" s="433"/>
      <c r="L40" s="433"/>
      <c r="M40" s="414">
        <v>39683</v>
      </c>
      <c r="N40" s="452">
        <v>17.78</v>
      </c>
      <c r="O40" s="453">
        <v>22.62</v>
      </c>
      <c r="P40" s="434">
        <v>164700</v>
      </c>
      <c r="Q40" s="442">
        <v>15.45</v>
      </c>
      <c r="R40" s="454">
        <f t="shared" si="11"/>
        <v>164717.78</v>
      </c>
      <c r="S40" s="444">
        <f t="shared" si="12"/>
        <v>33.230000000000004</v>
      </c>
      <c r="T40" s="455"/>
      <c r="U40" s="455"/>
      <c r="V40" s="455"/>
      <c r="W40" s="447">
        <f t="shared" si="9"/>
        <v>164722.62</v>
      </c>
      <c r="X40" s="456"/>
      <c r="Y40" s="457"/>
      <c r="Z40" s="458"/>
      <c r="AA40" s="402">
        <f t="shared" si="10"/>
        <v>38.07</v>
      </c>
      <c r="AB40" s="1" t="s">
        <v>403</v>
      </c>
    </row>
    <row r="41" spans="1:28" x14ac:dyDescent="0.25">
      <c r="A41" s="432">
        <v>6</v>
      </c>
      <c r="B41" s="404" t="s">
        <v>334</v>
      </c>
      <c r="C41" s="405"/>
      <c r="D41" s="405"/>
      <c r="E41" s="405"/>
      <c r="F41" s="406"/>
      <c r="G41" s="433"/>
      <c r="H41" s="433"/>
      <c r="I41" s="433"/>
      <c r="J41" s="433"/>
      <c r="K41" s="433"/>
      <c r="L41" s="433"/>
      <c r="M41" s="414">
        <v>44095</v>
      </c>
      <c r="N41" s="439">
        <v>19.75</v>
      </c>
      <c r="O41" s="440">
        <v>25.13</v>
      </c>
      <c r="P41" s="434">
        <v>80100</v>
      </c>
      <c r="Q41" s="442">
        <v>9.4600000000000009</v>
      </c>
      <c r="R41" s="454">
        <f>N41+P41</f>
        <v>80119.75</v>
      </c>
      <c r="S41" s="444">
        <f>SUM(N41+Q41)</f>
        <v>29.21</v>
      </c>
      <c r="T41" s="455"/>
      <c r="U41" s="455"/>
      <c r="V41" s="455"/>
      <c r="W41" s="447">
        <f t="shared" si="9"/>
        <v>80125.13</v>
      </c>
      <c r="X41" s="447" t="e">
        <f>ROUND(W41/#REF!,-1)</f>
        <v>#REF!</v>
      </c>
      <c r="Y41" s="447"/>
      <c r="Z41" s="448"/>
      <c r="AA41" s="402">
        <f t="shared" si="10"/>
        <v>34.590000000000003</v>
      </c>
      <c r="AB41" s="1" t="s">
        <v>403</v>
      </c>
    </row>
    <row r="42" spans="1:28" x14ac:dyDescent="0.25">
      <c r="A42" s="836" t="s">
        <v>335</v>
      </c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1"/>
    </row>
    <row r="43" spans="1:28" x14ac:dyDescent="0.25">
      <c r="A43" s="291">
        <v>1</v>
      </c>
      <c r="B43" s="816" t="s">
        <v>336</v>
      </c>
      <c r="C43" s="817"/>
      <c r="D43" s="817"/>
      <c r="E43" s="817"/>
      <c r="F43" s="818"/>
      <c r="G43" s="292"/>
      <c r="H43" s="292"/>
      <c r="I43" s="292"/>
      <c r="J43" s="283"/>
      <c r="K43" s="283"/>
      <c r="L43" s="283"/>
      <c r="M43" s="293"/>
      <c r="N43" s="294">
        <v>9.2200000000000006</v>
      </c>
      <c r="O43" s="295">
        <v>11.73</v>
      </c>
      <c r="P43" s="296">
        <v>81800</v>
      </c>
      <c r="Q43" s="297">
        <v>9.0299999999999994</v>
      </c>
      <c r="R43" s="298">
        <f>SUM(N43+P43)</f>
        <v>81809.22</v>
      </c>
      <c r="S43" s="266">
        <v>18.309999999999999</v>
      </c>
      <c r="T43" s="299"/>
      <c r="U43" s="299"/>
      <c r="V43" s="299"/>
      <c r="W43" s="300">
        <f t="shared" ref="W43:W50" si="13">SUM(O43+P43)</f>
        <v>81811.73</v>
      </c>
      <c r="X43" s="301" t="e">
        <f>ROUND(W43/#REF!,-1)</f>
        <v>#REF!</v>
      </c>
      <c r="Y43" s="300"/>
      <c r="Z43" s="302"/>
      <c r="AA43" s="231">
        <f t="shared" ref="AA43:AA50" si="14">SUM(O43+Q43)</f>
        <v>20.759999999999998</v>
      </c>
      <c r="AB43" s="60"/>
    </row>
    <row r="44" spans="1:28" x14ac:dyDescent="0.25">
      <c r="A44" s="291">
        <v>2</v>
      </c>
      <c r="B44" s="816" t="s">
        <v>337</v>
      </c>
      <c r="C44" s="817"/>
      <c r="D44" s="817"/>
      <c r="E44" s="817"/>
      <c r="F44" s="818"/>
      <c r="G44" s="292"/>
      <c r="H44" s="292"/>
      <c r="I44" s="292"/>
      <c r="J44" s="283"/>
      <c r="K44" s="283"/>
      <c r="L44" s="283"/>
      <c r="M44" s="293"/>
      <c r="N44" s="294">
        <v>9.2200000000000006</v>
      </c>
      <c r="O44" s="295">
        <v>11.73</v>
      </c>
      <c r="P44" s="296">
        <v>76500</v>
      </c>
      <c r="Q44" s="297">
        <v>9.0299999999999994</v>
      </c>
      <c r="R44" s="298">
        <f>SUM(N44+P44)</f>
        <v>76509.22</v>
      </c>
      <c r="S44" s="266">
        <v>13.65</v>
      </c>
      <c r="T44" s="299"/>
      <c r="U44" s="299"/>
      <c r="V44" s="299"/>
      <c r="W44" s="300">
        <f t="shared" si="13"/>
        <v>76511.73</v>
      </c>
      <c r="X44" s="301"/>
      <c r="Y44" s="301"/>
      <c r="Z44" s="303"/>
      <c r="AA44" s="231">
        <f t="shared" si="14"/>
        <v>20.759999999999998</v>
      </c>
      <c r="AB44" s="60"/>
    </row>
    <row r="45" spans="1:28" x14ac:dyDescent="0.25">
      <c r="A45" s="76">
        <v>3</v>
      </c>
      <c r="B45" s="304" t="s">
        <v>338</v>
      </c>
      <c r="C45" s="305"/>
      <c r="D45" s="305"/>
      <c r="E45" s="305"/>
      <c r="F45" s="306"/>
      <c r="G45" s="307"/>
      <c r="H45" s="307"/>
      <c r="I45" s="307"/>
      <c r="J45" s="307"/>
      <c r="K45" s="307"/>
      <c r="L45" s="307"/>
      <c r="M45" s="276">
        <v>39683</v>
      </c>
      <c r="N45" s="308">
        <v>17.78</v>
      </c>
      <c r="O45" s="309">
        <v>22.62</v>
      </c>
      <c r="P45" s="278">
        <v>164700</v>
      </c>
      <c r="Q45" s="297">
        <v>16.28</v>
      </c>
      <c r="R45" s="310">
        <f t="shared" ref="R45:R50" si="15">N45+P45</f>
        <v>164717.78</v>
      </c>
      <c r="S45" s="266">
        <f t="shared" ref="S45:S50" si="16">SUM(N45+Q45)</f>
        <v>34.06</v>
      </c>
      <c r="T45" s="311"/>
      <c r="U45" s="311"/>
      <c r="V45" s="311"/>
      <c r="W45" s="301">
        <f t="shared" si="13"/>
        <v>164722.62</v>
      </c>
      <c r="X45" s="312"/>
      <c r="Y45" s="290"/>
      <c r="Z45" s="213"/>
      <c r="AA45" s="231">
        <f t="shared" si="14"/>
        <v>38.900000000000006</v>
      </c>
      <c r="AB45" s="1"/>
    </row>
    <row r="46" spans="1:28" x14ac:dyDescent="0.25">
      <c r="A46" s="76"/>
      <c r="B46" s="353" t="s">
        <v>331</v>
      </c>
      <c r="C46" s="354"/>
      <c r="D46" s="354"/>
      <c r="E46" s="354"/>
      <c r="F46" s="355"/>
      <c r="G46" s="343"/>
      <c r="H46" s="343"/>
      <c r="I46" s="343"/>
      <c r="J46" s="343"/>
      <c r="K46" s="343"/>
      <c r="L46" s="343"/>
      <c r="M46" s="347">
        <v>39683</v>
      </c>
      <c r="N46" s="356">
        <v>17.78</v>
      </c>
      <c r="O46" s="357">
        <v>22.62</v>
      </c>
      <c r="P46" s="344">
        <v>164700</v>
      </c>
      <c r="Q46" s="358">
        <v>18.62</v>
      </c>
      <c r="R46" s="359">
        <f t="shared" ref="R46" si="17">N46+P46</f>
        <v>164717.78</v>
      </c>
      <c r="S46" s="349">
        <f t="shared" ref="S46" si="18">SUM(N46+Q46)</f>
        <v>36.400000000000006</v>
      </c>
      <c r="T46" s="360"/>
      <c r="U46" s="360"/>
      <c r="V46" s="360"/>
      <c r="W46" s="361">
        <f t="shared" ref="W46" si="19">SUM(O46+P46)</f>
        <v>164722.62</v>
      </c>
      <c r="X46" s="362"/>
      <c r="Y46" s="363"/>
      <c r="Z46" s="364"/>
      <c r="AA46" s="352">
        <f t="shared" ref="AA46" si="20">SUM(O46+Q46)</f>
        <v>41.24</v>
      </c>
      <c r="AB46" s="60"/>
    </row>
    <row r="47" spans="1:28" x14ac:dyDescent="0.25">
      <c r="A47" s="76">
        <v>4</v>
      </c>
      <c r="B47" s="304" t="s">
        <v>339</v>
      </c>
      <c r="C47" s="305"/>
      <c r="D47" s="305"/>
      <c r="E47" s="305"/>
      <c r="F47" s="306"/>
      <c r="G47" s="307"/>
      <c r="H47" s="307"/>
      <c r="I47" s="307"/>
      <c r="J47" s="307"/>
      <c r="K47" s="307"/>
      <c r="L47" s="307"/>
      <c r="M47" s="276">
        <v>39683</v>
      </c>
      <c r="N47" s="308">
        <v>17.78</v>
      </c>
      <c r="O47" s="309">
        <v>22.62</v>
      </c>
      <c r="P47" s="278">
        <v>164700</v>
      </c>
      <c r="Q47" s="297">
        <v>17.64</v>
      </c>
      <c r="R47" s="310">
        <f t="shared" si="15"/>
        <v>164717.78</v>
      </c>
      <c r="S47" s="266">
        <f t="shared" si="16"/>
        <v>35.42</v>
      </c>
      <c r="T47" s="311"/>
      <c r="U47" s="311"/>
      <c r="V47" s="311"/>
      <c r="W47" s="301">
        <f t="shared" si="13"/>
        <v>164722.62</v>
      </c>
      <c r="X47" s="312"/>
      <c r="Y47" s="290"/>
      <c r="Z47" s="213"/>
      <c r="AA47" s="231">
        <f t="shared" si="14"/>
        <v>40.260000000000005</v>
      </c>
      <c r="AB47" s="1"/>
    </row>
    <row r="48" spans="1:28" x14ac:dyDescent="0.25">
      <c r="A48" s="76">
        <v>5</v>
      </c>
      <c r="B48" s="353" t="s">
        <v>333</v>
      </c>
      <c r="C48" s="354"/>
      <c r="D48" s="354"/>
      <c r="E48" s="354"/>
      <c r="F48" s="355"/>
      <c r="G48" s="343"/>
      <c r="H48" s="343"/>
      <c r="I48" s="343"/>
      <c r="J48" s="343"/>
      <c r="K48" s="343"/>
      <c r="L48" s="343"/>
      <c r="M48" s="347">
        <v>39683</v>
      </c>
      <c r="N48" s="356">
        <v>17.78</v>
      </c>
      <c r="O48" s="357">
        <v>22.62</v>
      </c>
      <c r="P48" s="344">
        <v>164700</v>
      </c>
      <c r="Q48" s="358">
        <v>17.89</v>
      </c>
      <c r="R48" s="359">
        <f t="shared" si="15"/>
        <v>164717.78</v>
      </c>
      <c r="S48" s="349">
        <f t="shared" si="16"/>
        <v>35.67</v>
      </c>
      <c r="T48" s="360"/>
      <c r="U48" s="360"/>
      <c r="V48" s="360"/>
      <c r="W48" s="361">
        <f t="shared" si="13"/>
        <v>164722.62</v>
      </c>
      <c r="X48" s="362"/>
      <c r="Y48" s="363"/>
      <c r="Z48" s="364"/>
      <c r="AA48" s="352">
        <f t="shared" si="14"/>
        <v>40.510000000000005</v>
      </c>
      <c r="AB48" s="1"/>
    </row>
    <row r="49" spans="1:131" x14ac:dyDescent="0.25">
      <c r="A49" s="76">
        <v>6</v>
      </c>
      <c r="B49" s="304" t="s">
        <v>340</v>
      </c>
      <c r="C49" s="305"/>
      <c r="D49" s="305"/>
      <c r="E49" s="305"/>
      <c r="F49" s="306"/>
      <c r="G49" s="307"/>
      <c r="H49" s="307"/>
      <c r="I49" s="307"/>
      <c r="J49" s="307"/>
      <c r="K49" s="307"/>
      <c r="L49" s="307"/>
      <c r="M49" s="276">
        <v>39683</v>
      </c>
      <c r="N49" s="308">
        <v>17.78</v>
      </c>
      <c r="O49" s="309">
        <v>22.62</v>
      </c>
      <c r="P49" s="278">
        <v>164700</v>
      </c>
      <c r="Q49" s="297">
        <v>20.61</v>
      </c>
      <c r="R49" s="310">
        <f t="shared" si="15"/>
        <v>164717.78</v>
      </c>
      <c r="S49" s="266">
        <f t="shared" si="16"/>
        <v>38.39</v>
      </c>
      <c r="T49" s="311"/>
      <c r="U49" s="311"/>
      <c r="V49" s="311"/>
      <c r="W49" s="301">
        <f t="shared" si="13"/>
        <v>164722.62</v>
      </c>
      <c r="X49" s="312"/>
      <c r="Y49" s="290"/>
      <c r="Z49" s="213"/>
      <c r="AA49" s="231">
        <f t="shared" si="14"/>
        <v>43.230000000000004</v>
      </c>
      <c r="AB49" s="1"/>
    </row>
    <row r="50" spans="1:131" x14ac:dyDescent="0.25">
      <c r="A50" s="223">
        <v>7</v>
      </c>
      <c r="B50" s="375" t="s">
        <v>385</v>
      </c>
      <c r="C50" s="372"/>
      <c r="D50" s="372"/>
      <c r="E50" s="372"/>
      <c r="F50" s="373"/>
      <c r="G50" s="376"/>
      <c r="H50" s="376"/>
      <c r="I50" s="376"/>
      <c r="J50" s="376"/>
      <c r="K50" s="376"/>
      <c r="L50" s="376"/>
      <c r="M50" s="377"/>
      <c r="N50" s="378"/>
      <c r="O50" s="357">
        <v>22.62</v>
      </c>
      <c r="P50" s="344">
        <v>164700</v>
      </c>
      <c r="Q50" s="358">
        <v>21.27</v>
      </c>
      <c r="R50" s="359">
        <f t="shared" si="15"/>
        <v>164700</v>
      </c>
      <c r="S50" s="349">
        <f t="shared" si="16"/>
        <v>21.27</v>
      </c>
      <c r="T50" s="360"/>
      <c r="U50" s="360"/>
      <c r="V50" s="360"/>
      <c r="W50" s="361">
        <f t="shared" si="13"/>
        <v>164722.62</v>
      </c>
      <c r="X50" s="362"/>
      <c r="Y50" s="363"/>
      <c r="Z50" s="364"/>
      <c r="AA50" s="352">
        <f t="shared" si="14"/>
        <v>43.89</v>
      </c>
      <c r="AB50" s="1"/>
    </row>
    <row r="51" spans="1:131" x14ac:dyDescent="0.25">
      <c r="A51" s="250">
        <v>8</v>
      </c>
      <c r="B51" s="371" t="s">
        <v>386</v>
      </c>
      <c r="C51" s="372"/>
      <c r="D51" s="372"/>
      <c r="E51" s="372"/>
      <c r="F51" s="373"/>
      <c r="G51" s="374"/>
      <c r="H51" s="374"/>
      <c r="I51" s="374"/>
      <c r="J51" s="374"/>
      <c r="K51" s="374"/>
      <c r="L51" s="374"/>
      <c r="M51" s="374"/>
      <c r="N51" s="374"/>
      <c r="O51" s="357">
        <v>22.62</v>
      </c>
      <c r="P51" s="344">
        <v>164700</v>
      </c>
      <c r="Q51" s="358">
        <v>13.09</v>
      </c>
      <c r="R51" s="359">
        <f>N51+P51</f>
        <v>164700</v>
      </c>
      <c r="S51" s="349">
        <f>SUM(N51+Q51)</f>
        <v>13.09</v>
      </c>
      <c r="T51" s="360"/>
      <c r="U51" s="360"/>
      <c r="V51" s="360"/>
      <c r="W51" s="361">
        <f>SUM(O51+P51)</f>
        <v>164722.62</v>
      </c>
      <c r="X51" s="362"/>
      <c r="Y51" s="363"/>
      <c r="Z51" s="364"/>
      <c r="AA51" s="352">
        <f>SUM(O51+Q51)</f>
        <v>35.71</v>
      </c>
      <c r="AB51" s="1"/>
    </row>
    <row r="52" spans="1:131" x14ac:dyDescent="0.25">
      <c r="A52" s="223">
        <v>8</v>
      </c>
      <c r="B52" s="365" t="s">
        <v>334</v>
      </c>
      <c r="C52" s="366"/>
      <c r="D52" s="366"/>
      <c r="E52" s="366"/>
      <c r="F52" s="367"/>
      <c r="G52" s="343"/>
      <c r="H52" s="343"/>
      <c r="I52" s="343"/>
      <c r="J52" s="343"/>
      <c r="K52" s="343"/>
      <c r="L52" s="343"/>
      <c r="M52" s="347">
        <v>44095</v>
      </c>
      <c r="N52" s="368">
        <v>19.75</v>
      </c>
      <c r="O52" s="369">
        <v>25.13</v>
      </c>
      <c r="P52" s="344">
        <v>80100</v>
      </c>
      <c r="Q52" s="358">
        <v>12.36</v>
      </c>
      <c r="R52" s="359">
        <f>N52+P52</f>
        <v>80119.75</v>
      </c>
      <c r="S52" s="349">
        <f>SUM(N52+Q52)</f>
        <v>32.11</v>
      </c>
      <c r="T52" s="360"/>
      <c r="U52" s="360"/>
      <c r="V52" s="360"/>
      <c r="W52" s="361">
        <f t="shared" ref="W52" si="21">SUM(O52+P52)</f>
        <v>80125.13</v>
      </c>
      <c r="X52" s="361" t="e">
        <f>ROUND(W52/#REF!,-1)</f>
        <v>#REF!</v>
      </c>
      <c r="Y52" s="361"/>
      <c r="Z52" s="370"/>
      <c r="AA52" s="352">
        <f t="shared" ref="AA52" si="22">SUM(O52+Q52)</f>
        <v>37.489999999999995</v>
      </c>
      <c r="AB52" s="1"/>
    </row>
    <row r="53" spans="1:131" x14ac:dyDescent="0.25">
      <c r="A53" s="820" t="s">
        <v>341</v>
      </c>
      <c r="B53" s="820"/>
      <c r="C53" s="820"/>
      <c r="D53" s="820"/>
      <c r="E53" s="820"/>
      <c r="F53" s="820"/>
      <c r="G53" s="820"/>
      <c r="H53" s="820"/>
      <c r="I53" s="820"/>
      <c r="J53" s="820"/>
      <c r="K53" s="820"/>
      <c r="L53" s="820"/>
      <c r="M53" s="820"/>
      <c r="N53" s="820"/>
      <c r="O53" s="820"/>
      <c r="P53" s="820"/>
      <c r="Q53" s="820"/>
      <c r="R53" s="820"/>
      <c r="S53" s="820"/>
      <c r="T53" s="820"/>
      <c r="U53" s="820"/>
      <c r="V53" s="820"/>
      <c r="W53" s="820"/>
      <c r="X53" s="820"/>
      <c r="Y53" s="820"/>
      <c r="Z53" s="820"/>
      <c r="AA53" s="821"/>
      <c r="AB53" s="1"/>
    </row>
    <row r="54" spans="1:131" x14ac:dyDescent="0.25">
      <c r="A54" s="223">
        <v>1</v>
      </c>
      <c r="B54" s="833" t="s">
        <v>342</v>
      </c>
      <c r="C54" s="834"/>
      <c r="D54" s="834"/>
      <c r="E54" s="834"/>
      <c r="F54" s="835"/>
      <c r="G54" s="479"/>
      <c r="H54" s="479"/>
      <c r="I54" s="479"/>
      <c r="J54" s="479"/>
      <c r="K54" s="479"/>
      <c r="L54" s="479"/>
      <c r="M54" s="479"/>
      <c r="N54" s="480">
        <v>31.5</v>
      </c>
      <c r="O54" s="480">
        <v>40.1</v>
      </c>
      <c r="P54" s="481">
        <v>52000</v>
      </c>
      <c r="Q54" s="480">
        <v>3.98</v>
      </c>
      <c r="R54" s="455">
        <f>N54+P54</f>
        <v>52031.5</v>
      </c>
      <c r="S54" s="482">
        <f>SUM(N54+Q54)</f>
        <v>35.479999999999997</v>
      </c>
      <c r="T54" s="455"/>
      <c r="U54" s="455"/>
      <c r="V54" s="455"/>
      <c r="W54" s="447">
        <f>SUM(O54+P54)</f>
        <v>52040.1</v>
      </c>
      <c r="X54" s="447" t="e">
        <f>ROUND(W54/#REF!,-1)</f>
        <v>#REF!</v>
      </c>
      <c r="Y54" s="483"/>
      <c r="Z54" s="484"/>
      <c r="AA54" s="402">
        <f>SUM(O54+Q54)</f>
        <v>44.08</v>
      </c>
      <c r="AB54" s="1"/>
    </row>
    <row r="55" spans="1:131" x14ac:dyDescent="0.25">
      <c r="A55" s="223">
        <v>2</v>
      </c>
      <c r="B55" s="833" t="s">
        <v>343</v>
      </c>
      <c r="C55" s="834"/>
      <c r="D55" s="834"/>
      <c r="E55" s="834"/>
      <c r="F55" s="835"/>
      <c r="G55" s="479"/>
      <c r="H55" s="479"/>
      <c r="I55" s="479"/>
      <c r="J55" s="479"/>
      <c r="K55" s="479"/>
      <c r="L55" s="479"/>
      <c r="M55" s="479"/>
      <c r="N55" s="480">
        <v>39.380000000000003</v>
      </c>
      <c r="O55" s="480">
        <v>50.12</v>
      </c>
      <c r="P55" s="481">
        <v>52000</v>
      </c>
      <c r="Q55" s="480">
        <v>3.98</v>
      </c>
      <c r="R55" s="455">
        <f>N55+P55</f>
        <v>52039.38</v>
      </c>
      <c r="S55" s="482">
        <f>SUM(N55+Q55)</f>
        <v>43.36</v>
      </c>
      <c r="T55" s="455"/>
      <c r="U55" s="455"/>
      <c r="V55" s="455"/>
      <c r="W55" s="447">
        <f>SUM(O55+P55)</f>
        <v>52050.12</v>
      </c>
      <c r="X55" s="447" t="e">
        <f>ROUND(W55/#REF!,-1)</f>
        <v>#REF!</v>
      </c>
      <c r="Y55" s="483"/>
      <c r="Z55" s="484"/>
      <c r="AA55" s="402">
        <f>SUM(O55+Q55)</f>
        <v>54.099999999999994</v>
      </c>
      <c r="AB55" s="1"/>
    </row>
    <row r="56" spans="1:131" x14ac:dyDescent="0.25">
      <c r="A56" s="223"/>
      <c r="B56" s="816" t="s">
        <v>344</v>
      </c>
      <c r="C56" s="817"/>
      <c r="D56" s="817"/>
      <c r="E56" s="817"/>
      <c r="F56" s="818"/>
      <c r="G56" s="95"/>
      <c r="H56" s="95"/>
      <c r="I56" s="95"/>
      <c r="J56" s="95"/>
      <c r="K56" s="95"/>
      <c r="L56" s="95"/>
      <c r="M56" s="95"/>
      <c r="N56" s="313"/>
      <c r="O56" s="313"/>
      <c r="P56" s="314"/>
      <c r="Q56" s="313"/>
      <c r="R56" s="311"/>
      <c r="S56" s="315"/>
      <c r="T56" s="311"/>
      <c r="U56" s="311"/>
      <c r="V56" s="311"/>
      <c r="W56" s="301"/>
      <c r="X56" s="301"/>
      <c r="Y56" s="316"/>
      <c r="Z56" s="317"/>
      <c r="AA56" s="231"/>
      <c r="AB56" s="1"/>
    </row>
    <row r="57" spans="1:131" x14ac:dyDescent="0.25">
      <c r="A57" s="223">
        <v>3</v>
      </c>
      <c r="B57" s="816" t="s">
        <v>345</v>
      </c>
      <c r="C57" s="817"/>
      <c r="D57" s="817"/>
      <c r="E57" s="817"/>
      <c r="F57" s="818"/>
      <c r="G57" s="95"/>
      <c r="H57" s="95"/>
      <c r="I57" s="95"/>
      <c r="J57" s="95"/>
      <c r="K57" s="95"/>
      <c r="L57" s="95"/>
      <c r="M57" s="95"/>
      <c r="N57" s="313">
        <v>31.5</v>
      </c>
      <c r="O57" s="313">
        <v>40.1</v>
      </c>
      <c r="P57" s="314">
        <v>45700</v>
      </c>
      <c r="Q57" s="313">
        <v>6.41</v>
      </c>
      <c r="R57" s="311">
        <f t="shared" ref="R57:R62" si="23">N57+P57</f>
        <v>45731.5</v>
      </c>
      <c r="S57" s="315">
        <f t="shared" ref="S57:S62" si="24">SUM(N57+Q57)</f>
        <v>37.909999999999997</v>
      </c>
      <c r="T57" s="311"/>
      <c r="U57" s="311"/>
      <c r="V57" s="311"/>
      <c r="W57" s="301">
        <f t="shared" ref="W57:W62" si="25">SUM(O57+P57)</f>
        <v>45740.1</v>
      </c>
      <c r="X57" s="301" t="e">
        <f>ROUND(W57/#REF!,-1)</f>
        <v>#REF!</v>
      </c>
      <c r="Y57" s="316"/>
      <c r="Z57" s="317"/>
      <c r="AA57" s="231">
        <f t="shared" ref="AA57:AA62" si="26">SUM(O57+Q57)</f>
        <v>46.510000000000005</v>
      </c>
      <c r="AB57" s="1"/>
    </row>
    <row r="58" spans="1:131" x14ac:dyDescent="0.25">
      <c r="A58" s="223">
        <v>4</v>
      </c>
      <c r="B58" s="816" t="s">
        <v>346</v>
      </c>
      <c r="C58" s="817"/>
      <c r="D58" s="817"/>
      <c r="E58" s="817"/>
      <c r="F58" s="818"/>
      <c r="G58" s="95"/>
      <c r="H58" s="95"/>
      <c r="I58" s="95"/>
      <c r="J58" s="95"/>
      <c r="K58" s="95"/>
      <c r="L58" s="95"/>
      <c r="M58" s="95"/>
      <c r="N58" s="313">
        <v>31.5</v>
      </c>
      <c r="O58" s="313">
        <v>40.1</v>
      </c>
      <c r="P58" s="314">
        <v>45700</v>
      </c>
      <c r="Q58" s="313">
        <v>6.65</v>
      </c>
      <c r="R58" s="311">
        <f t="shared" si="23"/>
        <v>45731.5</v>
      </c>
      <c r="S58" s="315">
        <f t="shared" si="24"/>
        <v>38.15</v>
      </c>
      <c r="T58" s="311"/>
      <c r="U58" s="311"/>
      <c r="V58" s="311"/>
      <c r="W58" s="301">
        <f t="shared" si="25"/>
        <v>45740.1</v>
      </c>
      <c r="X58" s="301" t="e">
        <f>ROUND(W58/#REF!,-1)</f>
        <v>#REF!</v>
      </c>
      <c r="Y58" s="316"/>
      <c r="Z58" s="317"/>
      <c r="AA58" s="231">
        <f t="shared" si="26"/>
        <v>46.75</v>
      </c>
      <c r="AB58" s="1"/>
    </row>
    <row r="59" spans="1:131" x14ac:dyDescent="0.25">
      <c r="A59" s="223">
        <v>5</v>
      </c>
      <c r="B59" s="816" t="s">
        <v>347</v>
      </c>
      <c r="C59" s="817"/>
      <c r="D59" s="817"/>
      <c r="E59" s="817"/>
      <c r="F59" s="818"/>
      <c r="G59" s="95"/>
      <c r="H59" s="95"/>
      <c r="I59" s="95"/>
      <c r="J59" s="95"/>
      <c r="K59" s="95"/>
      <c r="L59" s="95"/>
      <c r="M59" s="95"/>
      <c r="N59" s="313">
        <v>31.5</v>
      </c>
      <c r="O59" s="313">
        <v>40.1</v>
      </c>
      <c r="P59" s="314">
        <v>81400</v>
      </c>
      <c r="Q59" s="313">
        <v>12.41</v>
      </c>
      <c r="R59" s="311">
        <f t="shared" si="23"/>
        <v>81431.5</v>
      </c>
      <c r="S59" s="315">
        <f t="shared" si="24"/>
        <v>43.91</v>
      </c>
      <c r="T59" s="311"/>
      <c r="U59" s="311"/>
      <c r="V59" s="311"/>
      <c r="W59" s="301">
        <f t="shared" si="25"/>
        <v>81440.100000000006</v>
      </c>
      <c r="X59" s="301" t="e">
        <f>ROUND(W59/#REF!,-1)</f>
        <v>#REF!</v>
      </c>
      <c r="Y59" s="316"/>
      <c r="Z59" s="317"/>
      <c r="AA59" s="231">
        <f t="shared" si="26"/>
        <v>52.510000000000005</v>
      </c>
      <c r="AB59" s="1"/>
    </row>
    <row r="60" spans="1:131" x14ac:dyDescent="0.25">
      <c r="A60" s="223">
        <v>6</v>
      </c>
      <c r="B60" s="816" t="s">
        <v>348</v>
      </c>
      <c r="C60" s="817"/>
      <c r="D60" s="817"/>
      <c r="E60" s="817"/>
      <c r="F60" s="818"/>
      <c r="G60" s="95"/>
      <c r="H60" s="95"/>
      <c r="I60" s="95"/>
      <c r="J60" s="95"/>
      <c r="K60" s="95"/>
      <c r="L60" s="95"/>
      <c r="M60" s="95"/>
      <c r="N60" s="313">
        <v>31.5</v>
      </c>
      <c r="O60" s="313">
        <v>40.1</v>
      </c>
      <c r="P60" s="314">
        <v>81400</v>
      </c>
      <c r="Q60" s="313">
        <v>12.41</v>
      </c>
      <c r="R60" s="311">
        <f t="shared" si="23"/>
        <v>81431.5</v>
      </c>
      <c r="S60" s="315">
        <f t="shared" si="24"/>
        <v>43.91</v>
      </c>
      <c r="T60" s="311"/>
      <c r="U60" s="311"/>
      <c r="V60" s="311"/>
      <c r="W60" s="301">
        <f t="shared" si="25"/>
        <v>81440.100000000006</v>
      </c>
      <c r="X60" s="301" t="e">
        <f>ROUND(W60/#REF!,-1)</f>
        <v>#REF!</v>
      </c>
      <c r="Y60" s="316"/>
      <c r="Z60" s="317"/>
      <c r="AA60" s="231">
        <f t="shared" si="26"/>
        <v>52.510000000000005</v>
      </c>
      <c r="AB60" s="1"/>
    </row>
    <row r="61" spans="1:131" x14ac:dyDescent="0.25">
      <c r="A61" s="223">
        <v>7</v>
      </c>
      <c r="B61" s="816" t="s">
        <v>349</v>
      </c>
      <c r="C61" s="817"/>
      <c r="D61" s="817"/>
      <c r="E61" s="817"/>
      <c r="F61" s="818"/>
      <c r="G61" s="95"/>
      <c r="H61" s="95"/>
      <c r="I61" s="95"/>
      <c r="J61" s="95"/>
      <c r="K61" s="95"/>
      <c r="L61" s="95"/>
      <c r="M61" s="95"/>
      <c r="N61" s="313">
        <v>31.5</v>
      </c>
      <c r="O61" s="313">
        <v>40.1</v>
      </c>
      <c r="P61" s="314">
        <v>81400</v>
      </c>
      <c r="Q61" s="313">
        <v>12.41</v>
      </c>
      <c r="R61" s="311">
        <f t="shared" si="23"/>
        <v>81431.5</v>
      </c>
      <c r="S61" s="315">
        <f t="shared" si="24"/>
        <v>43.91</v>
      </c>
      <c r="T61" s="311"/>
      <c r="U61" s="311"/>
      <c r="V61" s="311"/>
      <c r="W61" s="301">
        <f t="shared" si="25"/>
        <v>81440.100000000006</v>
      </c>
      <c r="X61" s="301" t="e">
        <f>ROUND(W61/#REF!,-1)</f>
        <v>#REF!</v>
      </c>
      <c r="Y61" s="316"/>
      <c r="Z61" s="317"/>
      <c r="AA61" s="231">
        <f t="shared" si="26"/>
        <v>52.510000000000005</v>
      </c>
      <c r="AB61" s="1"/>
    </row>
    <row r="62" spans="1:131" x14ac:dyDescent="0.25">
      <c r="A62" s="223">
        <v>8</v>
      </c>
      <c r="B62" s="816" t="s">
        <v>350</v>
      </c>
      <c r="C62" s="817"/>
      <c r="D62" s="817"/>
      <c r="E62" s="817"/>
      <c r="F62" s="818"/>
      <c r="G62" s="95"/>
      <c r="H62" s="95"/>
      <c r="I62" s="95"/>
      <c r="J62" s="95"/>
      <c r="K62" s="95"/>
      <c r="L62" s="95"/>
      <c r="M62" s="95"/>
      <c r="N62" s="313">
        <v>31.5</v>
      </c>
      <c r="O62" s="313">
        <v>40.1</v>
      </c>
      <c r="P62" s="314">
        <v>81400</v>
      </c>
      <c r="Q62" s="313">
        <v>12.41</v>
      </c>
      <c r="R62" s="311">
        <f t="shared" si="23"/>
        <v>81431.5</v>
      </c>
      <c r="S62" s="315">
        <f t="shared" si="24"/>
        <v>43.91</v>
      </c>
      <c r="T62" s="311"/>
      <c r="U62" s="311"/>
      <c r="V62" s="311"/>
      <c r="W62" s="301">
        <f t="shared" si="25"/>
        <v>81440.100000000006</v>
      </c>
      <c r="X62" s="301" t="e">
        <f>ROUND(W62/#REF!,-1)</f>
        <v>#REF!</v>
      </c>
      <c r="Y62" s="316"/>
      <c r="Z62" s="317"/>
      <c r="AA62" s="231">
        <f t="shared" si="26"/>
        <v>52.510000000000005</v>
      </c>
      <c r="AB62" s="1"/>
    </row>
    <row r="63" spans="1:131" x14ac:dyDescent="0.25">
      <c r="A63" s="831" t="s">
        <v>351</v>
      </c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31"/>
      <c r="AA63" s="832"/>
      <c r="AB63" s="1"/>
    </row>
    <row r="64" spans="1:131" s="252" customFormat="1" x14ac:dyDescent="0.25">
      <c r="A64" s="432">
        <v>1</v>
      </c>
      <c r="B64" s="833" t="s">
        <v>352</v>
      </c>
      <c r="C64" s="834"/>
      <c r="D64" s="834"/>
      <c r="E64" s="834"/>
      <c r="F64" s="835"/>
      <c r="G64" s="479"/>
      <c r="H64" s="479"/>
      <c r="I64" s="479"/>
      <c r="J64" s="479"/>
      <c r="K64" s="479"/>
      <c r="L64" s="479"/>
      <c r="M64" s="479"/>
      <c r="N64" s="480">
        <v>51.58</v>
      </c>
      <c r="O64" s="480">
        <v>65.66</v>
      </c>
      <c r="P64" s="481">
        <v>52000</v>
      </c>
      <c r="Q64" s="480">
        <v>4.54</v>
      </c>
      <c r="R64" s="455">
        <f>N64+P64</f>
        <v>52051.58</v>
      </c>
      <c r="S64" s="482">
        <v>62.13</v>
      </c>
      <c r="T64" s="455"/>
      <c r="U64" s="455"/>
      <c r="V64" s="455"/>
      <c r="W64" s="447">
        <f>SUM(O64+P64)</f>
        <v>52065.66</v>
      </c>
      <c r="X64" s="447" t="e">
        <f>ROUND(W64/#REF!,-1)</f>
        <v>#REF!</v>
      </c>
      <c r="Y64" s="483"/>
      <c r="Z64" s="484"/>
      <c r="AA64" s="402">
        <f>SUM(O64+Q64)</f>
        <v>70.2</v>
      </c>
      <c r="AB64" s="1" t="s">
        <v>427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</row>
    <row r="65" spans="1:131" s="252" customFormat="1" x14ac:dyDescent="0.25">
      <c r="A65" s="432"/>
      <c r="B65" s="476" t="s">
        <v>353</v>
      </c>
      <c r="C65" s="477"/>
      <c r="D65" s="477"/>
      <c r="E65" s="477"/>
      <c r="F65" s="478"/>
      <c r="G65" s="479">
        <v>37.33</v>
      </c>
      <c r="H65" s="479">
        <v>6.13</v>
      </c>
      <c r="I65" s="479">
        <v>43.46</v>
      </c>
      <c r="J65" s="479" t="s">
        <v>354</v>
      </c>
      <c r="K65" s="479" t="s">
        <v>355</v>
      </c>
      <c r="L65" s="479"/>
      <c r="M65" s="479"/>
      <c r="N65" s="480">
        <v>34.42</v>
      </c>
      <c r="O65" s="480">
        <v>43.77</v>
      </c>
      <c r="P65" s="481">
        <v>6.13</v>
      </c>
      <c r="Q65" s="485">
        <v>4.54</v>
      </c>
      <c r="R65" s="403">
        <v>43.46</v>
      </c>
      <c r="S65" s="403" t="s">
        <v>354</v>
      </c>
      <c r="T65" s="403" t="s">
        <v>355</v>
      </c>
      <c r="U65" s="455"/>
      <c r="V65" s="455"/>
      <c r="W65" s="447"/>
      <c r="X65" s="447"/>
      <c r="Y65" s="483"/>
      <c r="Z65" s="484"/>
      <c r="AA65" s="402">
        <f>SUM(O65+Q65)</f>
        <v>48.31</v>
      </c>
      <c r="AB65" s="1" t="s">
        <v>427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</row>
    <row r="66" spans="1:131" s="252" customFormat="1" x14ac:dyDescent="0.25">
      <c r="A66" s="432">
        <v>2</v>
      </c>
      <c r="B66" s="833" t="s">
        <v>356</v>
      </c>
      <c r="C66" s="834"/>
      <c r="D66" s="834"/>
      <c r="E66" s="834"/>
      <c r="F66" s="835"/>
      <c r="G66" s="479"/>
      <c r="H66" s="479"/>
      <c r="I66" s="479"/>
      <c r="J66" s="479"/>
      <c r="K66" s="479"/>
      <c r="L66" s="479"/>
      <c r="M66" s="479"/>
      <c r="N66" s="480">
        <v>51.58</v>
      </c>
      <c r="O66" s="480">
        <v>65.66</v>
      </c>
      <c r="P66" s="481">
        <v>52000</v>
      </c>
      <c r="Q66" s="480">
        <v>4.54</v>
      </c>
      <c r="R66" s="455">
        <f>N66+P66</f>
        <v>52051.58</v>
      </c>
      <c r="S66" s="482">
        <v>62.13</v>
      </c>
      <c r="T66" s="455"/>
      <c r="U66" s="455"/>
      <c r="V66" s="455"/>
      <c r="W66" s="447">
        <f>SUM(O66+P66)</f>
        <v>52065.66</v>
      </c>
      <c r="X66" s="447" t="e">
        <f>ROUND(W66/#REF!,-1)</f>
        <v>#REF!</v>
      </c>
      <c r="Y66" s="483"/>
      <c r="Z66" s="484"/>
      <c r="AA66" s="402">
        <f>SUM(O66+Q66)</f>
        <v>70.2</v>
      </c>
      <c r="AB66" s="1" t="s">
        <v>427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</row>
    <row r="67" spans="1:131" s="252" customFormat="1" x14ac:dyDescent="0.25">
      <c r="A67" s="223"/>
      <c r="B67" s="816" t="s">
        <v>344</v>
      </c>
      <c r="C67" s="817"/>
      <c r="D67" s="817"/>
      <c r="E67" s="817"/>
      <c r="F67" s="818"/>
      <c r="G67" s="95"/>
      <c r="H67" s="95"/>
      <c r="I67" s="95"/>
      <c r="J67" s="95"/>
      <c r="K67" s="95"/>
      <c r="L67" s="95"/>
      <c r="M67" s="95"/>
      <c r="N67" s="313"/>
      <c r="O67" s="313"/>
      <c r="P67" s="314"/>
      <c r="Q67" s="313"/>
      <c r="R67" s="311"/>
      <c r="S67" s="315"/>
      <c r="T67" s="311"/>
      <c r="U67" s="311"/>
      <c r="V67" s="311"/>
      <c r="W67" s="301"/>
      <c r="X67" s="301"/>
      <c r="Y67" s="316"/>
      <c r="Z67" s="317"/>
      <c r="AA67" s="23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</row>
    <row r="68" spans="1:131" s="252" customFormat="1" x14ac:dyDescent="0.25">
      <c r="A68" s="223">
        <v>3</v>
      </c>
      <c r="B68" s="816" t="s">
        <v>357</v>
      </c>
      <c r="C68" s="817"/>
      <c r="D68" s="817"/>
      <c r="E68" s="817"/>
      <c r="F68" s="818"/>
      <c r="G68" s="95"/>
      <c r="H68" s="95"/>
      <c r="I68" s="95"/>
      <c r="J68" s="95"/>
      <c r="K68" s="95"/>
      <c r="L68" s="95"/>
      <c r="M68" s="95"/>
      <c r="N68" s="313">
        <v>51.58</v>
      </c>
      <c r="O68" s="313">
        <v>65.66</v>
      </c>
      <c r="P68" s="314">
        <v>81400</v>
      </c>
      <c r="Q68" s="313">
        <v>7.38</v>
      </c>
      <c r="R68" s="311">
        <f>N68+P68</f>
        <v>81451.58</v>
      </c>
      <c r="S68" s="315">
        <f>SUM(O68+Q68)</f>
        <v>73.039999999999992</v>
      </c>
      <c r="T68" s="311"/>
      <c r="U68" s="311"/>
      <c r="V68" s="311"/>
      <c r="W68" s="301">
        <f>SUM(O68+P68)</f>
        <v>81465.66</v>
      </c>
      <c r="X68" s="301" t="e">
        <f>ROUND(W68/#REF!,-1)</f>
        <v>#REF!</v>
      </c>
      <c r="Y68" s="316"/>
      <c r="Z68" s="317"/>
      <c r="AA68" s="231">
        <f>SUM(O68+Q68)</f>
        <v>73.039999999999992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</row>
    <row r="69" spans="1:131" s="252" customFormat="1" x14ac:dyDescent="0.25">
      <c r="A69" s="223">
        <v>4</v>
      </c>
      <c r="B69" s="816" t="s">
        <v>348</v>
      </c>
      <c r="C69" s="817"/>
      <c r="D69" s="817"/>
      <c r="E69" s="817"/>
      <c r="F69" s="818"/>
      <c r="G69" s="95"/>
      <c r="H69" s="95"/>
      <c r="I69" s="95"/>
      <c r="J69" s="95"/>
      <c r="K69" s="95"/>
      <c r="L69" s="95"/>
      <c r="M69" s="95"/>
      <c r="N69" s="313">
        <v>51.58</v>
      </c>
      <c r="O69" s="313">
        <v>65.66</v>
      </c>
      <c r="P69" s="314">
        <v>81400</v>
      </c>
      <c r="Q69" s="313">
        <v>14.26</v>
      </c>
      <c r="R69" s="311">
        <f>N69+P69</f>
        <v>81451.58</v>
      </c>
      <c r="S69" s="315">
        <f>SUM(O69+Q69)</f>
        <v>79.92</v>
      </c>
      <c r="T69" s="311"/>
      <c r="U69" s="311"/>
      <c r="V69" s="311"/>
      <c r="W69" s="301">
        <f>SUM(O69+P69)</f>
        <v>81465.66</v>
      </c>
      <c r="X69" s="301" t="e">
        <f>ROUND(W69/#REF!,-1)</f>
        <v>#REF!</v>
      </c>
      <c r="Y69" s="316"/>
      <c r="Z69" s="317"/>
      <c r="AA69" s="231">
        <f>SUM(O69+Q69)</f>
        <v>79.92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s="252" customFormat="1" x14ac:dyDescent="0.25">
      <c r="A70" s="223">
        <v>5</v>
      </c>
      <c r="B70" s="816" t="s">
        <v>358</v>
      </c>
      <c r="C70" s="817"/>
      <c r="D70" s="817"/>
      <c r="E70" s="817"/>
      <c r="F70" s="818"/>
      <c r="G70" s="95"/>
      <c r="H70" s="95"/>
      <c r="I70" s="95"/>
      <c r="J70" s="95"/>
      <c r="K70" s="95"/>
      <c r="L70" s="95"/>
      <c r="M70" s="95"/>
      <c r="N70" s="313">
        <v>51.58</v>
      </c>
      <c r="O70" s="313">
        <v>65.66</v>
      </c>
      <c r="P70" s="314">
        <v>81400</v>
      </c>
      <c r="Q70" s="313">
        <v>10.82</v>
      </c>
      <c r="R70" s="311">
        <f>N70+P70</f>
        <v>81451.58</v>
      </c>
      <c r="S70" s="315">
        <f>SUM(O70+Q70)</f>
        <v>76.47999999999999</v>
      </c>
      <c r="T70" s="311"/>
      <c r="U70" s="311"/>
      <c r="V70" s="311"/>
      <c r="W70" s="301">
        <f>SUM(O70+P70)</f>
        <v>81465.66</v>
      </c>
      <c r="X70" s="301" t="e">
        <f>ROUND(W70/#REF!,-1)</f>
        <v>#REF!</v>
      </c>
      <c r="Y70" s="316"/>
      <c r="Z70" s="317"/>
      <c r="AA70" s="231">
        <f>SUM(O70+Q70)</f>
        <v>76.47999999999999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</row>
    <row r="71" spans="1:131" s="252" customFormat="1" ht="14.45" x14ac:dyDescent="0.3">
      <c r="A71" s="223"/>
      <c r="B71" s="816"/>
      <c r="C71" s="817"/>
      <c r="D71" s="817"/>
      <c r="E71" s="817"/>
      <c r="F71" s="818"/>
      <c r="G71" s="95"/>
      <c r="H71" s="95"/>
      <c r="I71" s="95"/>
      <c r="J71" s="95"/>
      <c r="K71" s="95"/>
      <c r="L71" s="95"/>
      <c r="M71" s="95"/>
      <c r="N71" s="313"/>
      <c r="O71" s="313"/>
      <c r="P71" s="314"/>
      <c r="Q71" s="313"/>
      <c r="R71" s="311"/>
      <c r="S71" s="315">
        <f>SUM(O71+Q71)</f>
        <v>0</v>
      </c>
      <c r="T71" s="311"/>
      <c r="U71" s="311"/>
      <c r="V71" s="311"/>
      <c r="W71" s="301"/>
      <c r="X71" s="301"/>
      <c r="Y71" s="316"/>
      <c r="Z71" s="317"/>
      <c r="AA71" s="23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</row>
    <row r="72" spans="1:131" s="252" customFormat="1" x14ac:dyDescent="0.25">
      <c r="A72" s="820" t="s">
        <v>359</v>
      </c>
      <c r="B72" s="820"/>
      <c r="C72" s="820"/>
      <c r="D72" s="820"/>
      <c r="E72" s="820"/>
      <c r="F72" s="820"/>
      <c r="G72" s="820"/>
      <c r="H72" s="820"/>
      <c r="I72" s="820"/>
      <c r="J72" s="820"/>
      <c r="K72" s="820"/>
      <c r="L72" s="820"/>
      <c r="M72" s="820"/>
      <c r="N72" s="820"/>
      <c r="O72" s="820"/>
      <c r="P72" s="820"/>
      <c r="Q72" s="820"/>
      <c r="R72" s="820"/>
      <c r="S72" s="820"/>
      <c r="T72" s="820"/>
      <c r="U72" s="820"/>
      <c r="V72" s="820"/>
      <c r="W72" s="820"/>
      <c r="X72" s="820"/>
      <c r="Y72" s="820"/>
      <c r="Z72" s="820"/>
      <c r="AA72" s="82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</row>
    <row r="73" spans="1:131" s="252" customFormat="1" x14ac:dyDescent="0.25">
      <c r="A73" s="223">
        <v>1</v>
      </c>
      <c r="B73" s="816" t="s">
        <v>360</v>
      </c>
      <c r="C73" s="817"/>
      <c r="D73" s="817"/>
      <c r="E73" s="817"/>
      <c r="F73" s="817"/>
      <c r="G73" s="318"/>
      <c r="H73" s="319"/>
      <c r="I73" s="319"/>
      <c r="J73" s="319"/>
      <c r="K73" s="319"/>
      <c r="L73" s="319"/>
      <c r="M73" s="319"/>
      <c r="N73" s="320">
        <v>27.64</v>
      </c>
      <c r="O73" s="320">
        <v>35.19</v>
      </c>
      <c r="P73" s="321">
        <v>10300</v>
      </c>
      <c r="Q73" s="320">
        <v>1.41</v>
      </c>
      <c r="R73" s="321">
        <f>SUM(N73+P73)</f>
        <v>10327.64</v>
      </c>
      <c r="S73" s="320">
        <f>SUM(N73+Q73)</f>
        <v>29.05</v>
      </c>
      <c r="T73" s="321"/>
      <c r="U73" s="321"/>
      <c r="V73" s="321"/>
      <c r="W73" s="322">
        <f>SUM(O73+P73)</f>
        <v>10335.19</v>
      </c>
      <c r="X73" s="323" t="e">
        <f>ROUND(W73/#REF!,-1)</f>
        <v>#REF!</v>
      </c>
      <c r="Y73" s="323"/>
      <c r="Z73" s="324"/>
      <c r="AA73" s="231">
        <f>SUM(O73+Q73)</f>
        <v>36.599999999999994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</row>
    <row r="74" spans="1:131" s="252" customFormat="1" x14ac:dyDescent="0.25">
      <c r="A74" s="223">
        <v>2</v>
      </c>
      <c r="B74" s="816" t="s">
        <v>361</v>
      </c>
      <c r="C74" s="817"/>
      <c r="D74" s="817"/>
      <c r="E74" s="817"/>
      <c r="F74" s="818"/>
      <c r="G74" s="325"/>
      <c r="H74" s="325"/>
      <c r="I74" s="325"/>
      <c r="J74" s="325"/>
      <c r="K74" s="325"/>
      <c r="L74" s="325"/>
      <c r="M74" s="325"/>
      <c r="N74" s="320">
        <v>27.64</v>
      </c>
      <c r="O74" s="320">
        <v>35.19</v>
      </c>
      <c r="P74" s="321">
        <v>10300</v>
      </c>
      <c r="Q74" s="320">
        <v>1.41</v>
      </c>
      <c r="R74" s="321">
        <f>SUM(N74+P74)</f>
        <v>10327.64</v>
      </c>
      <c r="S74" s="320">
        <f>SUM(N74+Q74)</f>
        <v>29.05</v>
      </c>
      <c r="T74" s="321"/>
      <c r="U74" s="321"/>
      <c r="V74" s="321"/>
      <c r="W74" s="326">
        <f>SUM(O74+P74)</f>
        <v>10335.19</v>
      </c>
      <c r="X74" s="323" t="e">
        <f>ROUND(W74/#REF!,-1)</f>
        <v>#REF!</v>
      </c>
      <c r="Y74" s="323"/>
      <c r="Z74" s="324"/>
      <c r="AA74" s="231">
        <f>SUM(O74+Q74)</f>
        <v>36.599999999999994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</row>
    <row r="75" spans="1:131" s="252" customFormat="1" x14ac:dyDescent="0.25">
      <c r="A75" s="223">
        <v>3</v>
      </c>
      <c r="B75" s="828" t="s">
        <v>362</v>
      </c>
      <c r="C75" s="829"/>
      <c r="D75" s="829"/>
      <c r="E75" s="829"/>
      <c r="F75" s="830"/>
      <c r="G75" s="307"/>
      <c r="H75" s="307"/>
      <c r="I75" s="307"/>
      <c r="J75" s="307"/>
      <c r="K75" s="307"/>
      <c r="L75" s="307"/>
      <c r="M75" s="276"/>
      <c r="N75" s="320">
        <v>8.7799999999999994</v>
      </c>
      <c r="O75" s="320">
        <v>11.17</v>
      </c>
      <c r="P75" s="278">
        <v>3000</v>
      </c>
      <c r="Q75" s="320">
        <v>0.44</v>
      </c>
      <c r="R75" s="321">
        <f>SUM(N75+P75)</f>
        <v>3008.78</v>
      </c>
      <c r="S75" s="320">
        <f>SUM(N75+Q75)</f>
        <v>9.2199999999999989</v>
      </c>
      <c r="T75" s="321"/>
      <c r="U75" s="321"/>
      <c r="V75" s="321"/>
      <c r="W75" s="326">
        <f>SUM(O75+P75)</f>
        <v>3011.17</v>
      </c>
      <c r="X75" s="323" t="e">
        <f>ROUND(W75/#REF!,-1)</f>
        <v>#REF!</v>
      </c>
      <c r="Y75" s="323"/>
      <c r="Z75" s="324"/>
      <c r="AA75" s="231">
        <f>SUM(O75+Q75)</f>
        <v>11.61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</row>
    <row r="76" spans="1:131" s="252" customFormat="1" x14ac:dyDescent="0.25">
      <c r="A76" s="820" t="s">
        <v>363</v>
      </c>
      <c r="B76" s="820"/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  <c r="Y76" s="820"/>
      <c r="Z76" s="820"/>
      <c r="AA76" s="82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</row>
    <row r="77" spans="1:131" s="252" customFormat="1" x14ac:dyDescent="0.25">
      <c r="A77" s="223">
        <v>1</v>
      </c>
      <c r="B77" s="816" t="s">
        <v>364</v>
      </c>
      <c r="C77" s="817"/>
      <c r="D77" s="817"/>
      <c r="E77" s="817"/>
      <c r="F77" s="818"/>
      <c r="G77" s="95"/>
      <c r="H77" s="95"/>
      <c r="I77" s="95"/>
      <c r="J77" s="95"/>
      <c r="K77" s="95"/>
      <c r="L77" s="95"/>
      <c r="M77" s="95"/>
      <c r="N77" s="313">
        <v>14.28</v>
      </c>
      <c r="O77" s="313">
        <v>18.18</v>
      </c>
      <c r="P77" s="327">
        <v>60600</v>
      </c>
      <c r="Q77" s="328">
        <v>8.9499999999999993</v>
      </c>
      <c r="R77" s="329">
        <f>N77+P77</f>
        <v>60614.28</v>
      </c>
      <c r="S77" s="320">
        <f>SUM(N77+Q77)</f>
        <v>23.229999999999997</v>
      </c>
      <c r="T77" s="311"/>
      <c r="U77" s="311"/>
      <c r="V77" s="311"/>
      <c r="W77" s="301">
        <f>SUM(O77+P77)</f>
        <v>60618.18</v>
      </c>
      <c r="X77" s="323" t="e">
        <f>ROUND(W77/#REF!,-1)</f>
        <v>#REF!</v>
      </c>
      <c r="Y77" s="95"/>
      <c r="Z77" s="19"/>
      <c r="AA77" s="231">
        <f>SUM(O77+Q77)</f>
        <v>27.13</v>
      </c>
      <c r="AB77" s="1">
        <v>40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</row>
    <row r="78" spans="1:131" s="252" customFormat="1" x14ac:dyDescent="0.25">
      <c r="A78" s="223">
        <v>2</v>
      </c>
      <c r="B78" s="816" t="s">
        <v>365</v>
      </c>
      <c r="C78" s="817"/>
      <c r="D78" s="817"/>
      <c r="E78" s="817"/>
      <c r="F78" s="818"/>
      <c r="G78" s="95"/>
      <c r="H78" s="95"/>
      <c r="I78" s="95"/>
      <c r="J78" s="95"/>
      <c r="K78" s="95"/>
      <c r="L78" s="95"/>
      <c r="M78" s="95"/>
      <c r="N78" s="313">
        <v>17.86</v>
      </c>
      <c r="O78" s="313">
        <v>22.73</v>
      </c>
      <c r="P78" s="327">
        <v>91200</v>
      </c>
      <c r="Q78" s="328">
        <v>13.48</v>
      </c>
      <c r="R78" s="329">
        <f>N78+P78</f>
        <v>91217.86</v>
      </c>
      <c r="S78" s="320">
        <f>SUM(N78+Q78)</f>
        <v>31.34</v>
      </c>
      <c r="T78" s="311"/>
      <c r="U78" s="311"/>
      <c r="V78" s="311"/>
      <c r="W78" s="301">
        <f>SUM(O78+P78)</f>
        <v>91222.73</v>
      </c>
      <c r="X78" s="323" t="e">
        <f>ROUND(W78/#REF!,-1)</f>
        <v>#REF!</v>
      </c>
      <c r="Y78" s="95"/>
      <c r="Z78" s="19"/>
      <c r="AA78" s="231">
        <f>SUM(O78+Q78)</f>
        <v>36.21</v>
      </c>
      <c r="AB78" s="1">
        <v>50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</row>
    <row r="79" spans="1:131" s="252" customFormat="1" x14ac:dyDescent="0.25">
      <c r="A79" s="223">
        <v>3</v>
      </c>
      <c r="B79" s="816" t="s">
        <v>366</v>
      </c>
      <c r="C79" s="817"/>
      <c r="D79" s="817"/>
      <c r="E79" s="817"/>
      <c r="F79" s="818"/>
      <c r="G79" s="95"/>
      <c r="H79" s="95"/>
      <c r="I79" s="95"/>
      <c r="J79" s="95"/>
      <c r="K79" s="95"/>
      <c r="L79" s="95"/>
      <c r="M79" s="95"/>
      <c r="N79" s="313">
        <v>17.86</v>
      </c>
      <c r="O79" s="313">
        <v>22.73</v>
      </c>
      <c r="P79" s="327">
        <v>91200</v>
      </c>
      <c r="Q79" s="328">
        <v>13.48</v>
      </c>
      <c r="R79" s="329">
        <f>N79+P79</f>
        <v>91217.86</v>
      </c>
      <c r="S79" s="320">
        <f>SUM(N79+Q79)</f>
        <v>31.34</v>
      </c>
      <c r="T79" s="311"/>
      <c r="U79" s="311"/>
      <c r="V79" s="311"/>
      <c r="W79" s="301">
        <f>SUM(O79+P79)</f>
        <v>91222.73</v>
      </c>
      <c r="X79" s="323" t="e">
        <f>ROUND(W79/#REF!,-1)</f>
        <v>#REF!</v>
      </c>
      <c r="Y79" s="95"/>
      <c r="Z79" s="19"/>
      <c r="AA79" s="231">
        <f>SUM(O79+Q79)</f>
        <v>36.21</v>
      </c>
      <c r="AB79" s="1">
        <v>50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</row>
    <row r="80" spans="1:131" s="252" customFormat="1" x14ac:dyDescent="0.25">
      <c r="A80" s="223">
        <v>4</v>
      </c>
      <c r="B80" s="816" t="s">
        <v>367</v>
      </c>
      <c r="C80" s="817"/>
      <c r="D80" s="817"/>
      <c r="E80" s="817"/>
      <c r="F80" s="818"/>
      <c r="G80" s="95"/>
      <c r="H80" s="95"/>
      <c r="I80" s="95"/>
      <c r="J80" s="95"/>
      <c r="K80" s="95"/>
      <c r="L80" s="95"/>
      <c r="M80" s="95"/>
      <c r="N80" s="313">
        <v>14.28</v>
      </c>
      <c r="O80" s="313">
        <v>18.18</v>
      </c>
      <c r="P80" s="327">
        <v>60600</v>
      </c>
      <c r="Q80" s="328">
        <v>8.9499999999999993</v>
      </c>
      <c r="R80" s="329">
        <f>N80+P80</f>
        <v>60614.28</v>
      </c>
      <c r="S80" s="320">
        <f>SUM(N80+Q80)</f>
        <v>23.229999999999997</v>
      </c>
      <c r="T80" s="311"/>
      <c r="U80" s="311"/>
      <c r="V80" s="311"/>
      <c r="W80" s="301">
        <f>SUM(O80+P80)</f>
        <v>60618.18</v>
      </c>
      <c r="X80" s="323" t="e">
        <f>ROUND(W80/#REF!,-1)</f>
        <v>#REF!</v>
      </c>
      <c r="Y80" s="95"/>
      <c r="Z80" s="19"/>
      <c r="AA80" s="231">
        <f>SUM(O80+Q80)</f>
        <v>27.13</v>
      </c>
      <c r="AB80" s="1">
        <v>40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s="252" customFormat="1" x14ac:dyDescent="0.25">
      <c r="A81" s="223">
        <v>5</v>
      </c>
      <c r="B81" s="816" t="s">
        <v>368</v>
      </c>
      <c r="C81" s="817"/>
      <c r="D81" s="817"/>
      <c r="E81" s="817"/>
      <c r="F81" s="818"/>
      <c r="G81" s="95"/>
      <c r="H81" s="95"/>
      <c r="I81" s="95"/>
      <c r="J81" s="95"/>
      <c r="K81" s="95"/>
      <c r="L81" s="95"/>
      <c r="M81" s="95"/>
      <c r="N81" s="313">
        <v>17.86</v>
      </c>
      <c r="O81" s="313">
        <v>22.73</v>
      </c>
      <c r="P81" s="327">
        <v>91200</v>
      </c>
      <c r="Q81" s="328">
        <v>13.48</v>
      </c>
      <c r="R81" s="329">
        <f>N81+P81</f>
        <v>91217.86</v>
      </c>
      <c r="S81" s="320">
        <f>SUM(N81+Q81)</f>
        <v>31.34</v>
      </c>
      <c r="T81" s="311"/>
      <c r="U81" s="311"/>
      <c r="V81" s="311"/>
      <c r="W81" s="301">
        <f>SUM(O81+P81)</f>
        <v>91222.73</v>
      </c>
      <c r="X81" s="323" t="e">
        <f>ROUND(W81/#REF!,-1)</f>
        <v>#REF!</v>
      </c>
      <c r="Y81" s="95"/>
      <c r="Z81" s="19"/>
      <c r="AA81" s="231">
        <f>SUM(O81+Q81)</f>
        <v>36.21</v>
      </c>
      <c r="AB81" s="1">
        <v>50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s="252" customFormat="1" x14ac:dyDescent="0.25">
      <c r="A82" s="825" t="s">
        <v>369</v>
      </c>
      <c r="B82" s="826"/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  <c r="AA82" s="827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s="252" customFormat="1" x14ac:dyDescent="0.25">
      <c r="A83" s="342">
        <v>1</v>
      </c>
      <c r="B83" s="813" t="s">
        <v>370</v>
      </c>
      <c r="C83" s="814"/>
      <c r="D83" s="814"/>
      <c r="E83" s="814"/>
      <c r="F83" s="815"/>
      <c r="G83" s="374"/>
      <c r="H83" s="374"/>
      <c r="I83" s="374"/>
      <c r="J83" s="374"/>
      <c r="K83" s="374"/>
      <c r="L83" s="374"/>
      <c r="M83" s="374"/>
      <c r="N83" s="387">
        <v>55.28</v>
      </c>
      <c r="O83" s="387">
        <v>70.36</v>
      </c>
      <c r="P83" s="388"/>
      <c r="Q83" s="387">
        <v>5.45</v>
      </c>
      <c r="R83" s="359"/>
      <c r="S83" s="389">
        <f>SUM(O83+Q83)</f>
        <v>75.81</v>
      </c>
      <c r="T83" s="359"/>
      <c r="U83" s="359"/>
      <c r="V83" s="359"/>
      <c r="W83" s="361"/>
      <c r="X83" s="390"/>
      <c r="Y83" s="374"/>
      <c r="Z83" s="374"/>
      <c r="AA83" s="352">
        <f>SUM(O83+Q83)</f>
        <v>75.81</v>
      </c>
      <c r="AB83" s="217" t="s">
        <v>403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s="252" customFormat="1" x14ac:dyDescent="0.25">
      <c r="A84" s="342">
        <v>2</v>
      </c>
      <c r="B84" s="813" t="s">
        <v>371</v>
      </c>
      <c r="C84" s="814"/>
      <c r="D84" s="814"/>
      <c r="E84" s="814"/>
      <c r="F84" s="815"/>
      <c r="G84" s="374"/>
      <c r="H84" s="374"/>
      <c r="I84" s="374"/>
      <c r="J84" s="374"/>
      <c r="K84" s="374"/>
      <c r="L84" s="374"/>
      <c r="M84" s="374"/>
      <c r="N84" s="387">
        <v>36.85</v>
      </c>
      <c r="O84" s="387">
        <v>46.91</v>
      </c>
      <c r="P84" s="388"/>
      <c r="Q84" s="387">
        <v>5.45</v>
      </c>
      <c r="R84" s="359"/>
      <c r="S84" s="389">
        <f>SUM(O84+Q84)</f>
        <v>52.36</v>
      </c>
      <c r="T84" s="359"/>
      <c r="U84" s="359"/>
      <c r="V84" s="359"/>
      <c r="W84" s="361"/>
      <c r="X84" s="390"/>
      <c r="Y84" s="374"/>
      <c r="Z84" s="374"/>
      <c r="AA84" s="352">
        <f>SUM(O84+Q84)</f>
        <v>52.36</v>
      </c>
      <c r="AB84" s="217" t="s">
        <v>403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s="252" customFormat="1" x14ac:dyDescent="0.25">
      <c r="A85" s="342">
        <v>3</v>
      </c>
      <c r="B85" s="813" t="s">
        <v>372</v>
      </c>
      <c r="C85" s="814"/>
      <c r="D85" s="814"/>
      <c r="E85" s="814"/>
      <c r="F85" s="815"/>
      <c r="G85" s="374"/>
      <c r="H85" s="374"/>
      <c r="I85" s="374"/>
      <c r="J85" s="374"/>
      <c r="K85" s="374"/>
      <c r="L85" s="374"/>
      <c r="M85" s="374"/>
      <c r="N85" s="387">
        <v>36.85</v>
      </c>
      <c r="O85" s="387">
        <v>46.91</v>
      </c>
      <c r="P85" s="388"/>
      <c r="Q85" s="387">
        <v>5.55</v>
      </c>
      <c r="R85" s="359"/>
      <c r="S85" s="389">
        <f>SUM(O85+Q85)</f>
        <v>52.459999999999994</v>
      </c>
      <c r="T85" s="359"/>
      <c r="U85" s="359"/>
      <c r="V85" s="359"/>
      <c r="W85" s="361"/>
      <c r="X85" s="390"/>
      <c r="Y85" s="374"/>
      <c r="Z85" s="374"/>
      <c r="AA85" s="352">
        <f>SUM(O85+Q85)</f>
        <v>52.459999999999994</v>
      </c>
      <c r="AB85" s="217" t="s">
        <v>403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131" s="252" customFormat="1" ht="14.45" x14ac:dyDescent="0.3">
      <c r="A86" s="223"/>
      <c r="B86" s="816"/>
      <c r="C86" s="817"/>
      <c r="D86" s="817"/>
      <c r="E86" s="817"/>
      <c r="F86" s="818"/>
      <c r="G86" s="95"/>
      <c r="H86" s="95"/>
      <c r="I86" s="95"/>
      <c r="J86" s="95"/>
      <c r="K86" s="95"/>
      <c r="L86" s="95"/>
      <c r="M86" s="95"/>
      <c r="N86" s="313"/>
      <c r="O86" s="313"/>
      <c r="P86" s="314"/>
      <c r="Q86" s="313"/>
      <c r="R86" s="310"/>
      <c r="S86" s="330"/>
      <c r="T86" s="310"/>
      <c r="U86" s="310"/>
      <c r="V86" s="310"/>
      <c r="W86" s="301"/>
      <c r="X86" s="322"/>
      <c r="Y86" s="95"/>
      <c r="Z86" s="95"/>
      <c r="AA86" s="23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131" s="252" customFormat="1" x14ac:dyDescent="0.25">
      <c r="A87" s="819" t="s">
        <v>373</v>
      </c>
      <c r="B87" s="820"/>
      <c r="C87" s="820"/>
      <c r="D87" s="820"/>
      <c r="E87" s="820"/>
      <c r="F87" s="820"/>
      <c r="G87" s="820"/>
      <c r="H87" s="820"/>
      <c r="I87" s="820"/>
      <c r="J87" s="820"/>
      <c r="K87" s="820"/>
      <c r="L87" s="820"/>
      <c r="M87" s="820"/>
      <c r="N87" s="820"/>
      <c r="O87" s="820"/>
      <c r="P87" s="820"/>
      <c r="Q87" s="820"/>
      <c r="R87" s="820"/>
      <c r="S87" s="820"/>
      <c r="T87" s="820"/>
      <c r="U87" s="820"/>
      <c r="V87" s="820"/>
      <c r="W87" s="820"/>
      <c r="X87" s="820"/>
      <c r="Y87" s="820"/>
      <c r="Z87" s="820"/>
      <c r="AA87" s="82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131" s="252" customFormat="1" x14ac:dyDescent="0.25">
      <c r="A88" s="331">
        <v>1</v>
      </c>
      <c r="B88" s="822" t="s">
        <v>374</v>
      </c>
      <c r="C88" s="823"/>
      <c r="D88" s="823"/>
      <c r="E88" s="823"/>
      <c r="F88" s="824"/>
      <c r="G88" s="60"/>
      <c r="H88" s="60"/>
      <c r="I88" s="60"/>
      <c r="J88" s="60"/>
      <c r="K88" s="60"/>
      <c r="L88" s="60"/>
      <c r="M88" s="60"/>
      <c r="N88" s="332">
        <v>18.43</v>
      </c>
      <c r="O88" s="333">
        <v>23.45</v>
      </c>
      <c r="P88" s="334"/>
      <c r="Q88" s="335">
        <v>8.5</v>
      </c>
      <c r="R88" s="336"/>
      <c r="S88" s="337">
        <f>SUM(O88+Q88)</f>
        <v>31.95</v>
      </c>
      <c r="T88" s="336"/>
      <c r="U88" s="336"/>
      <c r="V88" s="336"/>
      <c r="W88" s="338"/>
      <c r="X88" s="339"/>
      <c r="Y88" s="339"/>
      <c r="Z88" s="339"/>
      <c r="AA88" s="340">
        <v>31.95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131" s="252" customFormat="1" x14ac:dyDescent="0.25">
      <c r="A89" s="812" t="s">
        <v>375</v>
      </c>
      <c r="B89" s="812"/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  <c r="Y89" s="812"/>
      <c r="Z89" s="812"/>
      <c r="AA89" s="812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131" s="252" customFormat="1" x14ac:dyDescent="0.25">
      <c r="A90" s="341">
        <v>1</v>
      </c>
      <c r="B90" s="50" t="s">
        <v>376</v>
      </c>
      <c r="C90" s="50"/>
      <c r="D90" s="50"/>
      <c r="E90" s="50"/>
      <c r="F90" s="50"/>
      <c r="G90" s="50"/>
      <c r="H90" s="50"/>
      <c r="I90" s="50"/>
      <c r="J90" s="265"/>
      <c r="K90" s="265"/>
      <c r="L90" s="265"/>
      <c r="M90" s="255">
        <v>5</v>
      </c>
      <c r="N90" s="255">
        <v>4.38</v>
      </c>
      <c r="O90" s="257">
        <v>5.86</v>
      </c>
      <c r="P90" s="258">
        <v>2800</v>
      </c>
      <c r="Q90" s="258">
        <v>0.28999999999999998</v>
      </c>
      <c r="R90" s="259">
        <f t="shared" ref="R90:R95" si="27">SUM(M90+P90)</f>
        <v>2805</v>
      </c>
      <c r="S90" s="260">
        <f t="shared" ref="S90:S95" si="28">SUM(O90+Q90)</f>
        <v>6.15</v>
      </c>
      <c r="T90" s="261"/>
      <c r="U90" s="262">
        <v>5.26</v>
      </c>
      <c r="V90" s="263">
        <v>4.22</v>
      </c>
      <c r="W90" s="261"/>
      <c r="X90" s="261"/>
      <c r="Y90" s="261"/>
      <c r="Z90" s="261"/>
      <c r="AA90" s="264">
        <f t="shared" ref="AA90:AA95" si="29">SUM(O90+Q90)</f>
        <v>6.15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131" x14ac:dyDescent="0.25">
      <c r="A91" s="95">
        <v>2</v>
      </c>
      <c r="B91" s="61" t="s">
        <v>377</v>
      </c>
      <c r="C91" s="51"/>
      <c r="D91" s="51"/>
      <c r="E91" s="51"/>
      <c r="F91" s="95"/>
      <c r="G91" s="95"/>
      <c r="H91" s="95"/>
      <c r="I91" s="95"/>
      <c r="J91" s="95"/>
      <c r="K91" s="95"/>
      <c r="L91" s="95"/>
      <c r="M91" s="255">
        <v>22</v>
      </c>
      <c r="N91" s="256">
        <v>25</v>
      </c>
      <c r="O91" s="257">
        <v>30</v>
      </c>
      <c r="P91" s="258">
        <v>0</v>
      </c>
      <c r="Q91" s="131"/>
      <c r="R91" s="259">
        <f t="shared" si="27"/>
        <v>22</v>
      </c>
      <c r="S91" s="260">
        <f t="shared" si="28"/>
        <v>30</v>
      </c>
      <c r="T91" s="261"/>
      <c r="U91" s="262">
        <f>SUM(M91+Q91)</f>
        <v>22</v>
      </c>
      <c r="V91" s="263">
        <f>SUM(O91+Q91)</f>
        <v>30</v>
      </c>
      <c r="W91" s="261"/>
      <c r="X91" s="261"/>
      <c r="Y91" s="261"/>
      <c r="Z91" s="261"/>
      <c r="AA91" s="264">
        <f t="shared" si="29"/>
        <v>30</v>
      </c>
      <c r="AB91" s="1"/>
    </row>
    <row r="92" spans="1:131" x14ac:dyDescent="0.25">
      <c r="A92" s="95">
        <v>3</v>
      </c>
      <c r="B92" s="54" t="s">
        <v>378</v>
      </c>
      <c r="C92" s="54"/>
      <c r="D92" s="54"/>
      <c r="E92" s="54"/>
      <c r="F92" s="54"/>
      <c r="G92" s="50"/>
      <c r="H92" s="50"/>
      <c r="I92" s="50"/>
      <c r="J92" s="265"/>
      <c r="K92" s="265"/>
      <c r="L92" s="265"/>
      <c r="M92" s="255">
        <v>36</v>
      </c>
      <c r="N92" s="266">
        <v>37.5</v>
      </c>
      <c r="O92" s="257">
        <v>45</v>
      </c>
      <c r="P92" s="258">
        <v>0</v>
      </c>
      <c r="Q92" s="131"/>
      <c r="R92" s="259">
        <f t="shared" si="27"/>
        <v>36</v>
      </c>
      <c r="S92" s="260">
        <f t="shared" si="28"/>
        <v>45</v>
      </c>
      <c r="T92" s="261"/>
      <c r="U92" s="262">
        <f>SUM(M92+Q92)</f>
        <v>36</v>
      </c>
      <c r="V92" s="263">
        <f>SUM(O92+Q92)</f>
        <v>45</v>
      </c>
      <c r="W92" s="261"/>
      <c r="X92" s="261"/>
      <c r="Y92" s="261"/>
      <c r="Z92" s="261"/>
      <c r="AA92" s="264">
        <f t="shared" si="29"/>
        <v>45</v>
      </c>
      <c r="AB92" s="1"/>
    </row>
    <row r="93" spans="1:131" x14ac:dyDescent="0.25">
      <c r="A93" s="95">
        <v>4</v>
      </c>
      <c r="B93" s="54" t="s">
        <v>379</v>
      </c>
      <c r="C93" s="54"/>
      <c r="D93" s="54"/>
      <c r="E93" s="54"/>
      <c r="F93" s="54"/>
      <c r="G93" s="50"/>
      <c r="H93" s="50"/>
      <c r="I93" s="50"/>
      <c r="J93" s="265"/>
      <c r="K93" s="265"/>
      <c r="L93" s="265"/>
      <c r="M93" s="255">
        <v>48</v>
      </c>
      <c r="N93" s="266">
        <v>50</v>
      </c>
      <c r="O93" s="257">
        <v>60</v>
      </c>
      <c r="P93" s="258">
        <v>0</v>
      </c>
      <c r="Q93" s="131"/>
      <c r="R93" s="259">
        <f t="shared" si="27"/>
        <v>48</v>
      </c>
      <c r="S93" s="260">
        <f t="shared" si="28"/>
        <v>60</v>
      </c>
      <c r="T93" s="261"/>
      <c r="U93" s="262">
        <f>SUM(M93+Q93)</f>
        <v>48</v>
      </c>
      <c r="V93" s="263">
        <f>SUM(O93+Q93)</f>
        <v>60</v>
      </c>
      <c r="W93" s="261"/>
      <c r="X93" s="261"/>
      <c r="Y93" s="261"/>
      <c r="Z93" s="261"/>
      <c r="AA93" s="264">
        <f t="shared" si="29"/>
        <v>60</v>
      </c>
      <c r="AB93" s="1"/>
    </row>
    <row r="94" spans="1:131" x14ac:dyDescent="0.25">
      <c r="A94" s="95">
        <v>5</v>
      </c>
      <c r="B94" s="54" t="s">
        <v>380</v>
      </c>
      <c r="C94" s="54"/>
      <c r="D94" s="54"/>
      <c r="E94" s="54"/>
      <c r="F94" s="54"/>
      <c r="G94" s="54"/>
      <c r="H94" s="54"/>
      <c r="I94" s="54"/>
      <c r="J94" s="267"/>
      <c r="K94" s="267"/>
      <c r="L94" s="267"/>
      <c r="M94" s="266">
        <v>60</v>
      </c>
      <c r="N94" s="257">
        <v>62.5</v>
      </c>
      <c r="O94" s="257">
        <v>75</v>
      </c>
      <c r="P94" s="258">
        <v>0</v>
      </c>
      <c r="Q94" s="131"/>
      <c r="R94" s="259">
        <f t="shared" si="27"/>
        <v>60</v>
      </c>
      <c r="S94" s="260">
        <f t="shared" si="28"/>
        <v>75</v>
      </c>
      <c r="T94" s="261"/>
      <c r="U94" s="262">
        <f>SUM(M94+Q94)</f>
        <v>60</v>
      </c>
      <c r="V94" s="263">
        <f>SUM(O94+Q94)</f>
        <v>75</v>
      </c>
      <c r="W94" s="261"/>
      <c r="X94" s="261"/>
      <c r="Y94" s="261"/>
      <c r="Z94" s="261"/>
      <c r="AA94" s="264">
        <f t="shared" si="29"/>
        <v>75</v>
      </c>
      <c r="AB94" s="1"/>
    </row>
    <row r="95" spans="1:131" x14ac:dyDescent="0.25">
      <c r="A95" s="95">
        <v>6</v>
      </c>
      <c r="B95" s="54" t="s">
        <v>381</v>
      </c>
      <c r="C95" s="54"/>
      <c r="D95" s="54"/>
      <c r="E95" s="54"/>
      <c r="F95" s="54"/>
      <c r="G95" s="54"/>
      <c r="H95" s="54"/>
      <c r="I95" s="54"/>
      <c r="J95" s="267"/>
      <c r="K95" s="267"/>
      <c r="L95" s="267"/>
      <c r="M95" s="266">
        <v>72</v>
      </c>
      <c r="N95" s="257">
        <v>75</v>
      </c>
      <c r="O95" s="257">
        <v>90</v>
      </c>
      <c r="P95" s="258">
        <v>0</v>
      </c>
      <c r="Q95" s="131"/>
      <c r="R95" s="259">
        <f t="shared" si="27"/>
        <v>72</v>
      </c>
      <c r="S95" s="260">
        <f t="shared" si="28"/>
        <v>90</v>
      </c>
      <c r="T95" s="261"/>
      <c r="U95" s="262">
        <f>SUM(M95+Q95)</f>
        <v>72</v>
      </c>
      <c r="V95" s="263">
        <f>SUM(O95+Q95)</f>
        <v>90</v>
      </c>
      <c r="W95" s="261"/>
      <c r="X95" s="261"/>
      <c r="Y95" s="261"/>
      <c r="Z95" s="261"/>
      <c r="AA95" s="264">
        <f t="shared" si="29"/>
        <v>90</v>
      </c>
      <c r="AB95" s="1"/>
    </row>
    <row r="97" spans="4:16" x14ac:dyDescent="0.25">
      <c r="D97" s="1" t="s">
        <v>296</v>
      </c>
      <c r="E97" s="1"/>
      <c r="F97" s="1"/>
      <c r="G97" s="1"/>
      <c r="H97" s="1"/>
      <c r="I97" s="811" t="s">
        <v>297</v>
      </c>
      <c r="J97" s="811"/>
      <c r="O97" s="811" t="s">
        <v>297</v>
      </c>
      <c r="P97" s="811"/>
    </row>
  </sheetData>
  <mergeCells count="58">
    <mergeCell ref="A33:AA33"/>
    <mergeCell ref="Q9:AD9"/>
    <mergeCell ref="A7:AA7"/>
    <mergeCell ref="P11:Q11"/>
    <mergeCell ref="R11:S11"/>
    <mergeCell ref="W11:AA11"/>
    <mergeCell ref="A13:AA13"/>
    <mergeCell ref="B16:F16"/>
    <mergeCell ref="B21:F21"/>
    <mergeCell ref="B27:F27"/>
    <mergeCell ref="B31:F31"/>
    <mergeCell ref="B32:F32"/>
    <mergeCell ref="B19:F19"/>
    <mergeCell ref="B57:F57"/>
    <mergeCell ref="A34:W34"/>
    <mergeCell ref="B35:F35"/>
    <mergeCell ref="B36:F36"/>
    <mergeCell ref="B37:F37"/>
    <mergeCell ref="A42:AA42"/>
    <mergeCell ref="B43:F43"/>
    <mergeCell ref="B44:F44"/>
    <mergeCell ref="A53:AA53"/>
    <mergeCell ref="B54:F54"/>
    <mergeCell ref="B55:F55"/>
    <mergeCell ref="B56:F56"/>
    <mergeCell ref="B70:F70"/>
    <mergeCell ref="B58:F58"/>
    <mergeCell ref="B59:F59"/>
    <mergeCell ref="B60:F60"/>
    <mergeCell ref="B61:F61"/>
    <mergeCell ref="B62:F62"/>
    <mergeCell ref="A63:AA63"/>
    <mergeCell ref="B64:F64"/>
    <mergeCell ref="B66:F66"/>
    <mergeCell ref="B67:F67"/>
    <mergeCell ref="B68:F68"/>
    <mergeCell ref="B69:F69"/>
    <mergeCell ref="A82:AA82"/>
    <mergeCell ref="B71:F71"/>
    <mergeCell ref="A72:AA72"/>
    <mergeCell ref="B73:F73"/>
    <mergeCell ref="B74:F74"/>
    <mergeCell ref="B75:F75"/>
    <mergeCell ref="A76:AA76"/>
    <mergeCell ref="B77:F77"/>
    <mergeCell ref="B78:F78"/>
    <mergeCell ref="B79:F79"/>
    <mergeCell ref="B80:F80"/>
    <mergeCell ref="B81:F81"/>
    <mergeCell ref="I97:J97"/>
    <mergeCell ref="O97:P97"/>
    <mergeCell ref="A89:AA89"/>
    <mergeCell ref="B83:F83"/>
    <mergeCell ref="B84:F84"/>
    <mergeCell ref="B85:F85"/>
    <mergeCell ref="B86:F86"/>
    <mergeCell ref="A87:AA87"/>
    <mergeCell ref="B88:F88"/>
  </mergeCells>
  <pageMargins left="0" right="0" top="0" bottom="0" header="0" footer="0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workbookViewId="0">
      <selection activeCell="B25" sqref="B25:F25"/>
    </sheetView>
  </sheetViews>
  <sheetFormatPr defaultRowHeight="15" x14ac:dyDescent="0.25"/>
  <cols>
    <col min="1" max="1" width="3.140625" customWidth="1"/>
    <col min="6" max="6" width="24" customWidth="1"/>
    <col min="7" max="15" width="9.140625" hidden="1" customWidth="1"/>
    <col min="16" max="16" width="19.140625" customWidth="1"/>
    <col min="17" max="23" width="9.140625" hidden="1" customWidth="1"/>
    <col min="24" max="24" width="19.7109375" customWidth="1"/>
    <col min="25" max="26" width="9.140625" hidden="1" customWidth="1"/>
  </cols>
  <sheetData>
    <row r="2" spans="1:27" x14ac:dyDescent="0.25">
      <c r="A2" s="146"/>
      <c r="B2" s="147" t="s">
        <v>262</v>
      </c>
      <c r="C2" s="147"/>
      <c r="D2" s="147"/>
      <c r="E2" s="148"/>
      <c r="F2" s="148"/>
      <c r="G2" s="149"/>
      <c r="H2" s="148"/>
      <c r="I2" s="148"/>
      <c r="J2" s="149"/>
      <c r="K2" s="149"/>
      <c r="L2" s="150"/>
      <c r="M2" s="150"/>
      <c r="N2" s="150"/>
      <c r="O2" s="150"/>
      <c r="P2" s="150"/>
      <c r="Q2" s="760"/>
      <c r="R2" s="760"/>
      <c r="S2" s="760"/>
      <c r="T2" s="760"/>
      <c r="U2" s="760"/>
      <c r="V2" s="760"/>
      <c r="W2" s="760"/>
      <c r="X2" s="760"/>
      <c r="Y2" s="760"/>
      <c r="Z2" s="151"/>
    </row>
    <row r="3" spans="1:27" x14ac:dyDescent="0.25">
      <c r="A3" s="152" t="s">
        <v>263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  <c r="U3" s="126"/>
      <c r="V3" s="155"/>
      <c r="W3" s="155"/>
      <c r="X3" s="156"/>
      <c r="Y3" s="157"/>
      <c r="Z3" s="155"/>
    </row>
    <row r="4" spans="1:27" x14ac:dyDescent="0.25">
      <c r="A4" s="122"/>
      <c r="B4" s="158"/>
      <c r="C4" s="158"/>
      <c r="D4" s="158"/>
      <c r="E4" s="158"/>
      <c r="F4" s="158"/>
      <c r="G4" s="4" t="s">
        <v>6</v>
      </c>
      <c r="H4" s="5"/>
      <c r="I4" s="6" t="s">
        <v>6</v>
      </c>
      <c r="J4" s="761" t="s">
        <v>7</v>
      </c>
      <c r="K4" s="762"/>
      <c r="L4" s="763" t="s">
        <v>8</v>
      </c>
      <c r="M4" s="764"/>
      <c r="N4" s="240"/>
      <c r="O4" s="240"/>
      <c r="P4" s="763" t="s">
        <v>10</v>
      </c>
      <c r="Q4" s="765"/>
      <c r="R4" s="765"/>
      <c r="S4" s="765"/>
      <c r="T4" s="765"/>
      <c r="U4" s="765"/>
      <c r="V4" s="764"/>
      <c r="W4" s="241"/>
      <c r="X4" s="766" t="s">
        <v>10</v>
      </c>
      <c r="Y4" s="767"/>
      <c r="Z4" s="768"/>
      <c r="AA4" s="239"/>
    </row>
    <row r="5" spans="1:27" x14ac:dyDescent="0.25">
      <c r="A5" s="122"/>
      <c r="B5" s="158"/>
      <c r="C5" s="158"/>
      <c r="D5" s="158"/>
      <c r="E5" s="158"/>
      <c r="F5" s="158"/>
      <c r="G5" s="11" t="s">
        <v>11</v>
      </c>
      <c r="H5" s="12"/>
      <c r="I5" s="11" t="s">
        <v>12</v>
      </c>
      <c r="J5" s="13" t="s">
        <v>13</v>
      </c>
      <c r="K5" s="14" t="s">
        <v>14</v>
      </c>
      <c r="L5" s="15" t="s">
        <v>15</v>
      </c>
      <c r="M5" s="16" t="s">
        <v>16</v>
      </c>
      <c r="N5" s="16"/>
      <c r="O5" s="16"/>
      <c r="P5" s="15" t="s">
        <v>11</v>
      </c>
      <c r="Q5" s="17" t="s">
        <v>17</v>
      </c>
      <c r="R5" s="17"/>
      <c r="S5" s="15" t="s">
        <v>15</v>
      </c>
      <c r="T5" s="17"/>
      <c r="U5" s="17" t="s">
        <v>16</v>
      </c>
      <c r="V5" s="17" t="s">
        <v>16</v>
      </c>
      <c r="W5" s="17"/>
      <c r="X5" s="15" t="s">
        <v>12</v>
      </c>
      <c r="Y5" s="15" t="s">
        <v>16</v>
      </c>
      <c r="Z5" s="15" t="s">
        <v>17</v>
      </c>
    </row>
    <row r="6" spans="1:27" x14ac:dyDescent="0.25">
      <c r="A6" s="44">
        <v>1</v>
      </c>
      <c r="B6" s="748" t="s">
        <v>264</v>
      </c>
      <c r="C6" s="749"/>
      <c r="D6" s="749"/>
      <c r="E6" s="749"/>
      <c r="F6" s="750"/>
      <c r="G6" s="230">
        <v>8.6300000000000008</v>
      </c>
      <c r="H6" s="160"/>
      <c r="I6" s="161">
        <v>12.75</v>
      </c>
      <c r="J6" s="162">
        <v>5300</v>
      </c>
      <c r="K6" s="162">
        <v>0.69</v>
      </c>
      <c r="L6" s="72">
        <f t="shared" ref="L6:L15" si="0">G6+J6</f>
        <v>5308.63</v>
      </c>
      <c r="M6" s="58">
        <f t="shared" ref="M6:M15" si="1">ROUND(G6-G6*5%+J6,-2)</f>
        <v>5300</v>
      </c>
      <c r="N6" s="58"/>
      <c r="O6" s="58"/>
      <c r="P6" s="247">
        <f>SUM(G6+K6)</f>
        <v>9.32</v>
      </c>
      <c r="Q6" s="163">
        <v>4.28</v>
      </c>
      <c r="R6" s="58"/>
      <c r="S6" s="30">
        <f t="shared" ref="S6:S15" si="2">SUM(I6+J6)</f>
        <v>5312.75</v>
      </c>
      <c r="T6" s="164"/>
      <c r="U6" s="126">
        <f t="shared" ref="U6:U15" si="3">ROUND(I6-I6*5%+J6,-2)</f>
        <v>5300</v>
      </c>
      <c r="V6" s="33">
        <f>SUM(G6-G6*5%+K6)</f>
        <v>8.8885000000000005</v>
      </c>
      <c r="W6" s="33"/>
      <c r="X6" s="34">
        <f>SUM(I6+K6)</f>
        <v>13.44</v>
      </c>
      <c r="Y6" s="97">
        <f>SUM(I6-I6*5%+K6)</f>
        <v>12.8025</v>
      </c>
      <c r="Z6" s="36">
        <f>SUM(I6-I6*5%+K6)</f>
        <v>12.8025</v>
      </c>
    </row>
    <row r="7" spans="1:27" x14ac:dyDescent="0.25">
      <c r="A7" s="44">
        <v>2</v>
      </c>
      <c r="B7" s="748" t="s">
        <v>265</v>
      </c>
      <c r="C7" s="749"/>
      <c r="D7" s="749"/>
      <c r="E7" s="749"/>
      <c r="F7" s="750"/>
      <c r="G7" s="230">
        <v>8.6300000000000008</v>
      </c>
      <c r="H7" s="160"/>
      <c r="I7" s="161">
        <v>12.75</v>
      </c>
      <c r="J7" s="162">
        <v>5300</v>
      </c>
      <c r="K7" s="162">
        <v>0.69</v>
      </c>
      <c r="L7" s="72">
        <f t="shared" si="0"/>
        <v>5308.63</v>
      </c>
      <c r="M7" s="58">
        <f t="shared" si="1"/>
        <v>5300</v>
      </c>
      <c r="N7" s="58"/>
      <c r="O7" s="58"/>
      <c r="P7" s="247">
        <f t="shared" ref="P7:P15" si="4">SUM(G7+K7)</f>
        <v>9.32</v>
      </c>
      <c r="Q7" s="163">
        <v>4.28</v>
      </c>
      <c r="R7" s="58"/>
      <c r="S7" s="30">
        <f t="shared" si="2"/>
        <v>5312.75</v>
      </c>
      <c r="T7" s="164"/>
      <c r="U7" s="126">
        <f t="shared" si="3"/>
        <v>5300</v>
      </c>
      <c r="V7" s="33">
        <f t="shared" ref="V7:V33" si="5">SUM(G7-G7*5%+K7)</f>
        <v>8.8885000000000005</v>
      </c>
      <c r="W7" s="33"/>
      <c r="X7" s="34">
        <f t="shared" ref="X7:X28" si="6">SUM(I7+K7)</f>
        <v>13.44</v>
      </c>
      <c r="Y7" s="35">
        <f t="shared" ref="Y7:Y33" si="7">SUM(I7-I7*5%+K7)</f>
        <v>12.8025</v>
      </c>
      <c r="Z7" s="36">
        <f t="shared" ref="Z7:Z31" si="8">SUM(I7-I7*5%+K7)</f>
        <v>12.8025</v>
      </c>
    </row>
    <row r="8" spans="1:27" x14ac:dyDescent="0.25">
      <c r="A8" s="44">
        <v>3</v>
      </c>
      <c r="B8" s="748" t="s">
        <v>266</v>
      </c>
      <c r="C8" s="749"/>
      <c r="D8" s="749"/>
      <c r="E8" s="749"/>
      <c r="F8" s="750"/>
      <c r="G8" s="230">
        <v>5.82</v>
      </c>
      <c r="H8" s="160"/>
      <c r="I8" s="161">
        <v>8.5</v>
      </c>
      <c r="J8" s="162">
        <v>5300</v>
      </c>
      <c r="K8" s="162">
        <v>0.69</v>
      </c>
      <c r="L8" s="72">
        <f t="shared" si="0"/>
        <v>5305.82</v>
      </c>
      <c r="M8" s="58">
        <f t="shared" si="1"/>
        <v>5300</v>
      </c>
      <c r="N8" s="58"/>
      <c r="O8" s="58"/>
      <c r="P8" s="247">
        <f t="shared" si="4"/>
        <v>6.51</v>
      </c>
      <c r="Q8" s="163">
        <v>3.03</v>
      </c>
      <c r="R8" s="58"/>
      <c r="S8" s="30">
        <f t="shared" si="2"/>
        <v>5308.5</v>
      </c>
      <c r="T8" s="164"/>
      <c r="U8" s="126">
        <f t="shared" si="3"/>
        <v>5300</v>
      </c>
      <c r="V8" s="33">
        <f t="shared" si="5"/>
        <v>6.2189999999999994</v>
      </c>
      <c r="W8" s="33"/>
      <c r="X8" s="34">
        <f t="shared" si="6"/>
        <v>9.19</v>
      </c>
      <c r="Y8" s="35">
        <f t="shared" si="7"/>
        <v>8.7649999999999988</v>
      </c>
      <c r="Z8" s="36">
        <f t="shared" si="8"/>
        <v>8.7649999999999988</v>
      </c>
    </row>
    <row r="9" spans="1:27" x14ac:dyDescent="0.25">
      <c r="A9" s="44">
        <v>4</v>
      </c>
      <c r="B9" s="754" t="s">
        <v>267</v>
      </c>
      <c r="C9" s="755"/>
      <c r="D9" s="755"/>
      <c r="E9" s="755"/>
      <c r="F9" s="756"/>
      <c r="G9" s="230">
        <v>11.75</v>
      </c>
      <c r="H9" s="165"/>
      <c r="I9" s="161">
        <v>28.82</v>
      </c>
      <c r="J9" s="166">
        <v>6400</v>
      </c>
      <c r="K9" s="162">
        <v>0.92</v>
      </c>
      <c r="L9" s="72">
        <f t="shared" si="0"/>
        <v>6411.75</v>
      </c>
      <c r="M9" s="58">
        <f t="shared" si="1"/>
        <v>6400</v>
      </c>
      <c r="N9" s="72"/>
      <c r="O9" s="58"/>
      <c r="P9" s="247">
        <f t="shared" si="4"/>
        <v>12.67</v>
      </c>
      <c r="Q9" s="163">
        <v>5.65</v>
      </c>
      <c r="R9" s="72"/>
      <c r="S9" s="167">
        <f t="shared" si="2"/>
        <v>6428.82</v>
      </c>
      <c r="T9" s="164"/>
      <c r="U9" s="126">
        <f t="shared" si="3"/>
        <v>6400</v>
      </c>
      <c r="V9" s="33">
        <f t="shared" si="5"/>
        <v>12.0825</v>
      </c>
      <c r="W9" s="33"/>
      <c r="X9" s="34">
        <f t="shared" si="6"/>
        <v>29.740000000000002</v>
      </c>
      <c r="Y9" s="35">
        <f t="shared" si="7"/>
        <v>28.299000000000003</v>
      </c>
      <c r="Z9" s="36">
        <f t="shared" si="8"/>
        <v>28.299000000000003</v>
      </c>
    </row>
    <row r="10" spans="1:27" x14ac:dyDescent="0.25">
      <c r="A10" s="44">
        <v>5</v>
      </c>
      <c r="B10" s="748" t="s">
        <v>268</v>
      </c>
      <c r="C10" s="749"/>
      <c r="D10" s="749"/>
      <c r="E10" s="749"/>
      <c r="F10" s="750"/>
      <c r="G10" s="230">
        <v>11.75</v>
      </c>
      <c r="H10" s="160"/>
      <c r="I10" s="161">
        <v>17</v>
      </c>
      <c r="J10" s="162">
        <v>5300</v>
      </c>
      <c r="K10" s="162">
        <v>0.69</v>
      </c>
      <c r="L10" s="72">
        <f t="shared" si="0"/>
        <v>5311.75</v>
      </c>
      <c r="M10" s="58">
        <f t="shared" si="1"/>
        <v>5300</v>
      </c>
      <c r="N10" s="58"/>
      <c r="O10" s="58"/>
      <c r="P10" s="247">
        <f t="shared" si="4"/>
        <v>12.44</v>
      </c>
      <c r="Q10" s="163">
        <v>5.54</v>
      </c>
      <c r="R10" s="58"/>
      <c r="S10" s="30">
        <f t="shared" si="2"/>
        <v>5317</v>
      </c>
      <c r="T10" s="164"/>
      <c r="U10" s="126">
        <f t="shared" si="3"/>
        <v>5300</v>
      </c>
      <c r="V10" s="33">
        <f t="shared" si="5"/>
        <v>11.852499999999999</v>
      </c>
      <c r="W10" s="33"/>
      <c r="X10" s="34">
        <f t="shared" si="6"/>
        <v>17.690000000000001</v>
      </c>
      <c r="Y10" s="35">
        <f t="shared" si="7"/>
        <v>16.84</v>
      </c>
      <c r="Z10" s="36">
        <f t="shared" si="8"/>
        <v>16.84</v>
      </c>
    </row>
    <row r="11" spans="1:27" x14ac:dyDescent="0.25">
      <c r="A11" s="44">
        <v>6</v>
      </c>
      <c r="B11" s="748" t="s">
        <v>269</v>
      </c>
      <c r="C11" s="749"/>
      <c r="D11" s="749"/>
      <c r="E11" s="749"/>
      <c r="F11" s="750"/>
      <c r="G11" s="230">
        <v>5.82</v>
      </c>
      <c r="H11" s="160"/>
      <c r="I11" s="161">
        <v>8.5</v>
      </c>
      <c r="J11" s="162">
        <v>5300</v>
      </c>
      <c r="K11" s="162">
        <v>0.69</v>
      </c>
      <c r="L11" s="72">
        <f t="shared" si="0"/>
        <v>5305.82</v>
      </c>
      <c r="M11" s="58">
        <f t="shared" si="1"/>
        <v>5300</v>
      </c>
      <c r="N11" s="58"/>
      <c r="O11" s="58"/>
      <c r="P11" s="247">
        <f t="shared" si="4"/>
        <v>6.51</v>
      </c>
      <c r="Q11" s="163">
        <v>3.03</v>
      </c>
      <c r="R11" s="58"/>
      <c r="S11" s="67">
        <f t="shared" si="2"/>
        <v>5308.5</v>
      </c>
      <c r="T11" s="164"/>
      <c r="U11" s="126">
        <f t="shared" si="3"/>
        <v>5300</v>
      </c>
      <c r="V11" s="33">
        <f t="shared" si="5"/>
        <v>6.2189999999999994</v>
      </c>
      <c r="W11" s="33"/>
      <c r="X11" s="34">
        <f t="shared" si="6"/>
        <v>9.19</v>
      </c>
      <c r="Y11" s="35">
        <f t="shared" si="7"/>
        <v>8.7649999999999988</v>
      </c>
      <c r="Z11" s="36">
        <f t="shared" si="8"/>
        <v>8.7649999999999988</v>
      </c>
    </row>
    <row r="12" spans="1:27" x14ac:dyDescent="0.25">
      <c r="A12" s="44">
        <v>7</v>
      </c>
      <c r="B12" s="748" t="s">
        <v>270</v>
      </c>
      <c r="C12" s="749"/>
      <c r="D12" s="749"/>
      <c r="E12" s="749"/>
      <c r="F12" s="750"/>
      <c r="G12" s="230">
        <v>8.6300000000000008</v>
      </c>
      <c r="H12" s="160"/>
      <c r="I12" s="161">
        <v>12.75</v>
      </c>
      <c r="J12" s="162">
        <v>5800</v>
      </c>
      <c r="K12" s="162">
        <v>0.86</v>
      </c>
      <c r="L12" s="72">
        <f t="shared" si="0"/>
        <v>5808.63</v>
      </c>
      <c r="M12" s="58">
        <f t="shared" si="1"/>
        <v>5800</v>
      </c>
      <c r="N12" s="58"/>
      <c r="O12" s="58"/>
      <c r="P12" s="247">
        <f t="shared" si="4"/>
        <v>9.49</v>
      </c>
      <c r="Q12" s="163">
        <v>4.33</v>
      </c>
      <c r="R12" s="58"/>
      <c r="S12" s="67">
        <f t="shared" si="2"/>
        <v>5812.75</v>
      </c>
      <c r="T12" s="164"/>
      <c r="U12" s="126">
        <f t="shared" si="3"/>
        <v>5800</v>
      </c>
      <c r="V12" s="33">
        <f t="shared" si="5"/>
        <v>9.0585000000000004</v>
      </c>
      <c r="W12" s="33"/>
      <c r="X12" s="34">
        <f t="shared" si="6"/>
        <v>13.61</v>
      </c>
      <c r="Y12" s="35">
        <f t="shared" si="7"/>
        <v>12.9725</v>
      </c>
      <c r="Z12" s="36">
        <f t="shared" si="8"/>
        <v>12.9725</v>
      </c>
    </row>
    <row r="13" spans="1:27" x14ac:dyDescent="0.25">
      <c r="A13" s="44">
        <v>8</v>
      </c>
      <c r="B13" s="748" t="s">
        <v>271</v>
      </c>
      <c r="C13" s="749"/>
      <c r="D13" s="749"/>
      <c r="E13" s="749"/>
      <c r="F13" s="750"/>
      <c r="G13" s="230">
        <v>14.56</v>
      </c>
      <c r="H13" s="160"/>
      <c r="I13" s="161">
        <v>21.25</v>
      </c>
      <c r="J13" s="162">
        <v>5800</v>
      </c>
      <c r="K13" s="162">
        <v>0.86</v>
      </c>
      <c r="L13" s="72">
        <f t="shared" si="0"/>
        <v>5814.56</v>
      </c>
      <c r="M13" s="58">
        <f t="shared" si="1"/>
        <v>5800</v>
      </c>
      <c r="N13" s="58"/>
      <c r="O13" s="58"/>
      <c r="P13" s="247">
        <f t="shared" si="4"/>
        <v>15.42</v>
      </c>
      <c r="Q13" s="163">
        <v>6.83</v>
      </c>
      <c r="R13" s="58"/>
      <c r="S13" s="67">
        <f t="shared" si="2"/>
        <v>5821.25</v>
      </c>
      <c r="T13" s="164"/>
      <c r="U13" s="126">
        <f t="shared" si="3"/>
        <v>5800</v>
      </c>
      <c r="V13" s="33">
        <f t="shared" si="5"/>
        <v>14.692</v>
      </c>
      <c r="W13" s="33"/>
      <c r="X13" s="34">
        <f t="shared" si="6"/>
        <v>22.11</v>
      </c>
      <c r="Y13" s="35">
        <f t="shared" si="7"/>
        <v>21.047499999999999</v>
      </c>
      <c r="Z13" s="36">
        <f t="shared" si="8"/>
        <v>21.047499999999999</v>
      </c>
    </row>
    <row r="14" spans="1:27" x14ac:dyDescent="0.25">
      <c r="A14" s="44">
        <v>9</v>
      </c>
      <c r="B14" s="102" t="s">
        <v>272</v>
      </c>
      <c r="C14" s="103"/>
      <c r="D14" s="103"/>
      <c r="E14" s="113"/>
      <c r="F14" s="113"/>
      <c r="G14" s="230">
        <v>17.47</v>
      </c>
      <c r="H14" s="61"/>
      <c r="I14" s="161">
        <v>25.5</v>
      </c>
      <c r="J14" s="166">
        <v>5800</v>
      </c>
      <c r="K14" s="162">
        <v>0.86</v>
      </c>
      <c r="L14" s="72">
        <f t="shared" si="0"/>
        <v>5817.47</v>
      </c>
      <c r="M14" s="58">
        <f t="shared" si="1"/>
        <v>5800</v>
      </c>
      <c r="N14" s="58"/>
      <c r="O14" s="58"/>
      <c r="P14" s="247">
        <f t="shared" si="4"/>
        <v>18.329999999999998</v>
      </c>
      <c r="Q14" s="163">
        <v>8.09</v>
      </c>
      <c r="R14" s="58"/>
      <c r="S14" s="67">
        <f t="shared" si="2"/>
        <v>5825.5</v>
      </c>
      <c r="T14" s="164"/>
      <c r="U14" s="126">
        <f t="shared" si="3"/>
        <v>5800</v>
      </c>
      <c r="V14" s="33">
        <f t="shared" si="5"/>
        <v>17.456499999999998</v>
      </c>
      <c r="W14" s="33"/>
      <c r="X14" s="34">
        <f>SUM(I14+K14)</f>
        <v>26.36</v>
      </c>
      <c r="Y14" s="35">
        <f t="shared" si="7"/>
        <v>25.085000000000001</v>
      </c>
      <c r="Z14" s="36">
        <f t="shared" si="8"/>
        <v>25.085000000000001</v>
      </c>
    </row>
    <row r="15" spans="1:27" x14ac:dyDescent="0.25">
      <c r="A15" s="87">
        <v>10</v>
      </c>
      <c r="B15" s="115" t="s">
        <v>273</v>
      </c>
      <c r="C15" s="98"/>
      <c r="D15" s="98"/>
      <c r="E15" s="114"/>
      <c r="F15" s="114"/>
      <c r="G15" s="230">
        <v>14.56</v>
      </c>
      <c r="H15" s="68"/>
      <c r="I15" s="161">
        <v>21.25</v>
      </c>
      <c r="J15" s="162">
        <v>5800</v>
      </c>
      <c r="K15" s="162">
        <v>0.86</v>
      </c>
      <c r="L15" s="72">
        <f t="shared" si="0"/>
        <v>5814.56</v>
      </c>
      <c r="M15" s="58">
        <f t="shared" si="1"/>
        <v>5800</v>
      </c>
      <c r="N15" s="58"/>
      <c r="O15" s="58"/>
      <c r="P15" s="247">
        <f t="shared" si="4"/>
        <v>15.42</v>
      </c>
      <c r="Q15" s="163">
        <v>6.83</v>
      </c>
      <c r="R15" s="72"/>
      <c r="S15" s="67">
        <f t="shared" si="2"/>
        <v>5821.25</v>
      </c>
      <c r="T15" s="164"/>
      <c r="U15" s="126">
        <f t="shared" si="3"/>
        <v>5800</v>
      </c>
      <c r="V15" s="33">
        <f t="shared" si="5"/>
        <v>14.692</v>
      </c>
      <c r="W15" s="33"/>
      <c r="X15" s="34">
        <f t="shared" si="6"/>
        <v>22.11</v>
      </c>
      <c r="Y15" s="35">
        <f t="shared" si="7"/>
        <v>21.047499999999999</v>
      </c>
      <c r="Z15" s="36">
        <f t="shared" si="8"/>
        <v>21.047499999999999</v>
      </c>
    </row>
    <row r="16" spans="1:27" x14ac:dyDescent="0.25">
      <c r="A16" s="59"/>
      <c r="B16" s="751" t="s">
        <v>274</v>
      </c>
      <c r="C16" s="752"/>
      <c r="D16" s="752"/>
      <c r="E16" s="752"/>
      <c r="F16" s="753"/>
      <c r="G16" s="159"/>
      <c r="H16" s="81"/>
      <c r="I16" s="161"/>
      <c r="J16" s="168"/>
      <c r="K16" s="162"/>
      <c r="L16" s="72"/>
      <c r="M16" s="58"/>
      <c r="N16" s="58"/>
      <c r="O16" s="58"/>
      <c r="P16" s="247"/>
      <c r="Q16" s="163"/>
      <c r="R16" s="72"/>
      <c r="S16" s="67"/>
      <c r="T16" s="164"/>
      <c r="U16" s="126"/>
      <c r="V16" s="36"/>
      <c r="W16" s="36"/>
      <c r="X16" s="34"/>
      <c r="Y16" s="35"/>
      <c r="Z16" s="34"/>
    </row>
    <row r="17" spans="1:26" x14ac:dyDescent="0.25">
      <c r="A17" s="44">
        <v>11</v>
      </c>
      <c r="B17" s="102" t="s">
        <v>275</v>
      </c>
      <c r="C17" s="103"/>
      <c r="D17" s="244"/>
      <c r="E17" s="245"/>
      <c r="F17" s="246"/>
      <c r="G17" s="230">
        <v>14.56</v>
      </c>
      <c r="H17" s="68"/>
      <c r="I17" s="161">
        <v>21.25</v>
      </c>
      <c r="J17" s="162">
        <v>5800</v>
      </c>
      <c r="K17" s="162">
        <v>0.87</v>
      </c>
      <c r="L17" s="72">
        <f>G17+J17</f>
        <v>5814.56</v>
      </c>
      <c r="M17" s="58">
        <f>ROUND(G17-G17*5%+J17,-2)</f>
        <v>5800</v>
      </c>
      <c r="N17" s="58"/>
      <c r="O17" s="58"/>
      <c r="P17" s="247">
        <f t="shared" ref="P17:P33" si="9">SUM(G17+K17)</f>
        <v>15.43</v>
      </c>
      <c r="Q17" s="163">
        <v>6.92</v>
      </c>
      <c r="R17" s="72"/>
      <c r="S17" s="67">
        <f>SUM(I17+J17)</f>
        <v>5821.25</v>
      </c>
      <c r="T17" s="164"/>
      <c r="U17" s="126">
        <f>ROUND(I17-I17*5%+J17,-2)</f>
        <v>5800</v>
      </c>
      <c r="V17" s="33">
        <f t="shared" si="5"/>
        <v>14.702</v>
      </c>
      <c r="W17" s="33"/>
      <c r="X17" s="34">
        <f>SUM(I17+K17)</f>
        <v>22.12</v>
      </c>
      <c r="Y17" s="35">
        <f>SUM(I17-I17*5%+K17)</f>
        <v>21.057500000000001</v>
      </c>
      <c r="Z17" s="34">
        <f t="shared" si="8"/>
        <v>21.057500000000001</v>
      </c>
    </row>
    <row r="18" spans="1:26" x14ac:dyDescent="0.25">
      <c r="A18" s="44">
        <v>12</v>
      </c>
      <c r="B18" s="748" t="s">
        <v>383</v>
      </c>
      <c r="C18" s="749"/>
      <c r="D18" s="749"/>
      <c r="E18" s="749"/>
      <c r="F18" s="750"/>
      <c r="G18" s="230">
        <v>8.6300000000000008</v>
      </c>
      <c r="H18" s="61"/>
      <c r="I18" s="161">
        <v>12.75</v>
      </c>
      <c r="J18" s="162">
        <v>5300</v>
      </c>
      <c r="K18" s="162">
        <v>0.69</v>
      </c>
      <c r="L18" s="72">
        <f>G19+J18</f>
        <v>5323.5</v>
      </c>
      <c r="M18" s="58">
        <f>ROUND(G19-G19*5%+J18,-2)</f>
        <v>5300</v>
      </c>
      <c r="N18" s="58"/>
      <c r="O18" s="58"/>
      <c r="P18" s="247">
        <f t="shared" si="9"/>
        <v>9.32</v>
      </c>
      <c r="Q18" s="163">
        <v>4.28</v>
      </c>
      <c r="R18" s="72"/>
      <c r="S18" s="67">
        <f>SUM(I18+J18)</f>
        <v>5312.75</v>
      </c>
      <c r="T18" s="164"/>
      <c r="U18" s="126">
        <f>ROUND(I18-I18*5%+J18,-2)</f>
        <v>5300</v>
      </c>
      <c r="V18" s="33">
        <f t="shared" si="5"/>
        <v>8.8885000000000005</v>
      </c>
      <c r="W18" s="33"/>
      <c r="X18" s="34">
        <f t="shared" si="6"/>
        <v>13.44</v>
      </c>
      <c r="Y18" s="35">
        <f t="shared" si="7"/>
        <v>12.8025</v>
      </c>
      <c r="Z18" s="34">
        <f t="shared" si="8"/>
        <v>12.8025</v>
      </c>
    </row>
    <row r="19" spans="1:26" x14ac:dyDescent="0.25">
      <c r="A19" s="44">
        <v>13</v>
      </c>
      <c r="B19" s="169" t="s">
        <v>276</v>
      </c>
      <c r="C19" s="169"/>
      <c r="D19" s="169"/>
      <c r="E19" s="169"/>
      <c r="F19" s="118"/>
      <c r="G19" s="230">
        <v>23.5</v>
      </c>
      <c r="H19" s="61"/>
      <c r="I19" s="161">
        <v>34</v>
      </c>
      <c r="J19" s="166">
        <v>10200</v>
      </c>
      <c r="K19" s="162">
        <v>1.32</v>
      </c>
      <c r="L19" s="72">
        <f>G20+J19</f>
        <v>10229.219999999999</v>
      </c>
      <c r="M19" s="72">
        <f>ROUND(G20-G20*5%+J19,-2)</f>
        <v>10200</v>
      </c>
      <c r="N19" s="58"/>
      <c r="O19" s="58"/>
      <c r="P19" s="247">
        <f t="shared" si="9"/>
        <v>24.82</v>
      </c>
      <c r="Q19" s="163">
        <v>11.03</v>
      </c>
      <c r="R19" s="72"/>
      <c r="S19" s="67">
        <f>SUM(I19+J19)</f>
        <v>10234</v>
      </c>
      <c r="T19" s="164"/>
      <c r="U19" s="126">
        <f>ROUND(I19-I19*5%+J19,-2)</f>
        <v>10200</v>
      </c>
      <c r="V19" s="33">
        <f t="shared" si="5"/>
        <v>23.645</v>
      </c>
      <c r="W19" s="33"/>
      <c r="X19" s="34">
        <f t="shared" si="6"/>
        <v>35.32</v>
      </c>
      <c r="Y19" s="35">
        <f t="shared" si="7"/>
        <v>33.619999999999997</v>
      </c>
      <c r="Z19" s="34">
        <f t="shared" si="8"/>
        <v>33.619999999999997</v>
      </c>
    </row>
    <row r="20" spans="1:26" x14ac:dyDescent="0.25">
      <c r="A20" s="52">
        <v>14</v>
      </c>
      <c r="B20" s="74" t="s">
        <v>277</v>
      </c>
      <c r="C20" s="74"/>
      <c r="D20" s="74"/>
      <c r="E20" s="105"/>
      <c r="F20" s="105"/>
      <c r="G20" s="230">
        <v>29.22</v>
      </c>
      <c r="H20" s="68"/>
      <c r="I20" s="161">
        <v>42.5</v>
      </c>
      <c r="J20" s="170">
        <v>5800</v>
      </c>
      <c r="K20" s="166">
        <v>0.86</v>
      </c>
      <c r="L20" s="171" t="e">
        <f>#REF!+J20</f>
        <v>#REF!</v>
      </c>
      <c r="M20" s="171" t="e">
        <f>ROUND(#REF!-#REF!*5%+J20,-2)</f>
        <v>#REF!</v>
      </c>
      <c r="N20" s="140"/>
      <c r="O20" s="172"/>
      <c r="P20" s="247">
        <f t="shared" si="9"/>
        <v>30.08</v>
      </c>
      <c r="Q20" s="163">
        <v>13.09</v>
      </c>
      <c r="R20" s="173"/>
      <c r="S20" s="174">
        <f>SUM(I20+J20)</f>
        <v>5842.5</v>
      </c>
      <c r="T20" s="144"/>
      <c r="U20" s="175">
        <f>ROUND(I20-I20*5%+J20,-2)</f>
        <v>5800</v>
      </c>
      <c r="V20" s="33">
        <f t="shared" si="5"/>
        <v>28.619</v>
      </c>
      <c r="W20" s="33"/>
      <c r="X20" s="34">
        <f t="shared" si="6"/>
        <v>43.36</v>
      </c>
      <c r="Y20" s="35">
        <f t="shared" si="7"/>
        <v>41.234999999999999</v>
      </c>
      <c r="Z20" s="34">
        <f t="shared" si="8"/>
        <v>41.234999999999999</v>
      </c>
    </row>
    <row r="21" spans="1:26" x14ac:dyDescent="0.25">
      <c r="A21" s="87"/>
      <c r="B21" s="242" t="s">
        <v>278</v>
      </c>
      <c r="C21" s="242"/>
      <c r="D21" s="242"/>
      <c r="E21" s="243"/>
      <c r="F21" s="243"/>
      <c r="G21" s="1"/>
      <c r="H21" s="81"/>
      <c r="I21" s="161"/>
      <c r="J21" s="160"/>
      <c r="K21" s="176"/>
      <c r="L21" s="177"/>
      <c r="M21" s="178"/>
      <c r="N21" s="107"/>
      <c r="O21" s="107"/>
      <c r="P21" s="247"/>
      <c r="Q21" s="163"/>
      <c r="R21" s="177"/>
      <c r="S21" s="179"/>
      <c r="T21" s="180"/>
      <c r="U21" s="181"/>
      <c r="V21" s="33"/>
      <c r="W21" s="33"/>
      <c r="X21" s="96"/>
      <c r="Y21" s="35"/>
      <c r="Z21" s="34"/>
    </row>
    <row r="22" spans="1:26" x14ac:dyDescent="0.25">
      <c r="A22" s="52">
        <v>15</v>
      </c>
      <c r="B22" s="103" t="s">
        <v>279</v>
      </c>
      <c r="C22" s="103"/>
      <c r="D22" s="103"/>
      <c r="E22" s="113"/>
      <c r="F22" s="113"/>
      <c r="G22" s="230">
        <v>11.75</v>
      </c>
      <c r="H22" s="51"/>
      <c r="I22" s="161">
        <v>17</v>
      </c>
      <c r="J22" s="162">
        <v>5300</v>
      </c>
      <c r="K22" s="168">
        <v>0.69</v>
      </c>
      <c r="L22" s="72">
        <f>G22+J22</f>
        <v>5311.75</v>
      </c>
      <c r="M22" s="72">
        <f>ROUND(G22-G22*5%+J22,-2)</f>
        <v>5300</v>
      </c>
      <c r="N22" s="107"/>
      <c r="O22" s="107"/>
      <c r="P22" s="247">
        <f t="shared" si="9"/>
        <v>12.44</v>
      </c>
      <c r="Q22" s="163">
        <v>5.54</v>
      </c>
      <c r="R22" s="177"/>
      <c r="S22" s="179">
        <f t="shared" ref="S22:S27" si="10">SUM(I22+J22)</f>
        <v>5317</v>
      </c>
      <c r="T22" s="164"/>
      <c r="U22" s="126">
        <f t="shared" ref="U22:U27" si="11">ROUND(I22-I22*5%+J22,-2)</f>
        <v>5300</v>
      </c>
      <c r="V22" s="33">
        <f t="shared" si="5"/>
        <v>11.852499999999999</v>
      </c>
      <c r="W22" s="33"/>
      <c r="X22" s="34">
        <f t="shared" si="6"/>
        <v>17.690000000000001</v>
      </c>
      <c r="Y22" s="35">
        <f t="shared" si="7"/>
        <v>16.84</v>
      </c>
      <c r="Z22" s="34">
        <f t="shared" si="8"/>
        <v>16.84</v>
      </c>
    </row>
    <row r="23" spans="1:26" x14ac:dyDescent="0.25">
      <c r="A23" s="44">
        <v>16</v>
      </c>
      <c r="B23" s="103" t="s">
        <v>280</v>
      </c>
      <c r="C23" s="103"/>
      <c r="D23" s="103"/>
      <c r="E23" s="113"/>
      <c r="F23" s="113"/>
      <c r="G23" s="230">
        <v>14.56</v>
      </c>
      <c r="H23" s="51"/>
      <c r="I23" s="161">
        <v>21.25</v>
      </c>
      <c r="J23" s="162">
        <v>5800</v>
      </c>
      <c r="K23" s="162">
        <v>0.86</v>
      </c>
      <c r="L23" s="72">
        <f>G24+J23</f>
        <v>5805.82</v>
      </c>
      <c r="M23" s="58">
        <f>ROUND(G24-G24*5%+J23,-2)</f>
        <v>5800</v>
      </c>
      <c r="N23" s="58"/>
      <c r="O23" s="58"/>
      <c r="P23" s="247">
        <f t="shared" si="9"/>
        <v>15.42</v>
      </c>
      <c r="Q23" s="163">
        <v>6.83</v>
      </c>
      <c r="R23" s="172"/>
      <c r="S23" s="67">
        <f t="shared" si="10"/>
        <v>5821.25</v>
      </c>
      <c r="T23" s="164"/>
      <c r="U23" s="126">
        <f t="shared" si="11"/>
        <v>5800</v>
      </c>
      <c r="V23" s="33">
        <f t="shared" si="5"/>
        <v>14.692</v>
      </c>
      <c r="W23" s="33"/>
      <c r="X23" s="34">
        <f t="shared" si="6"/>
        <v>22.11</v>
      </c>
      <c r="Y23" s="35">
        <f t="shared" si="7"/>
        <v>21.047499999999999</v>
      </c>
      <c r="Z23" s="34">
        <f t="shared" si="8"/>
        <v>21.047499999999999</v>
      </c>
    </row>
    <row r="24" spans="1:26" x14ac:dyDescent="0.25">
      <c r="A24" s="44">
        <v>17</v>
      </c>
      <c r="B24" s="748" t="s">
        <v>281</v>
      </c>
      <c r="C24" s="749"/>
      <c r="D24" s="749"/>
      <c r="E24" s="749"/>
      <c r="F24" s="750"/>
      <c r="G24" s="230">
        <v>5.82</v>
      </c>
      <c r="H24" s="51"/>
      <c r="I24" s="161">
        <v>8.5</v>
      </c>
      <c r="J24" s="162">
        <v>5300</v>
      </c>
      <c r="K24" s="162">
        <v>0.69</v>
      </c>
      <c r="L24" s="72">
        <f>G25+J24</f>
        <v>5305.82</v>
      </c>
      <c r="M24" s="58">
        <f>ROUND(G25-G25*5%+J24,-2)</f>
        <v>5300</v>
      </c>
      <c r="N24" s="58"/>
      <c r="O24" s="58"/>
      <c r="P24" s="247">
        <f t="shared" si="9"/>
        <v>6.51</v>
      </c>
      <c r="Q24" s="109">
        <v>3.03</v>
      </c>
      <c r="R24" s="172"/>
      <c r="S24" s="67">
        <f t="shared" si="10"/>
        <v>5308.5</v>
      </c>
      <c r="T24" s="164"/>
      <c r="U24" s="126">
        <f t="shared" si="11"/>
        <v>5300</v>
      </c>
      <c r="V24" s="96">
        <f t="shared" si="5"/>
        <v>6.2189999999999994</v>
      </c>
      <c r="W24" s="96"/>
      <c r="X24" s="34">
        <f t="shared" si="6"/>
        <v>9.19</v>
      </c>
      <c r="Y24" s="35">
        <f t="shared" si="7"/>
        <v>8.7649999999999988</v>
      </c>
      <c r="Z24" s="34">
        <f t="shared" si="8"/>
        <v>8.7649999999999988</v>
      </c>
    </row>
    <row r="25" spans="1:26" x14ac:dyDescent="0.25">
      <c r="A25" s="44">
        <v>18</v>
      </c>
      <c r="B25" s="748" t="s">
        <v>282</v>
      </c>
      <c r="C25" s="749"/>
      <c r="D25" s="749"/>
      <c r="E25" s="749"/>
      <c r="F25" s="750"/>
      <c r="G25" s="230">
        <v>5.82</v>
      </c>
      <c r="H25" s="51"/>
      <c r="I25" s="161">
        <v>8.5</v>
      </c>
      <c r="J25" s="162">
        <v>5300</v>
      </c>
      <c r="K25" s="162">
        <v>0.69</v>
      </c>
      <c r="L25" s="72">
        <f>G26+J25</f>
        <v>5308.63</v>
      </c>
      <c r="M25" s="58">
        <f>ROUND(G26-G26*5%+J25,-2)</f>
        <v>5300</v>
      </c>
      <c r="N25" s="58"/>
      <c r="O25" s="58"/>
      <c r="P25" s="247">
        <f t="shared" si="9"/>
        <v>6.51</v>
      </c>
      <c r="Q25" s="109">
        <v>3.03</v>
      </c>
      <c r="R25" s="172"/>
      <c r="S25" s="67">
        <f t="shared" si="10"/>
        <v>5308.5</v>
      </c>
      <c r="T25" s="164"/>
      <c r="U25" s="126">
        <f t="shared" si="11"/>
        <v>5300</v>
      </c>
      <c r="V25" s="96">
        <f t="shared" si="5"/>
        <v>6.2189999999999994</v>
      </c>
      <c r="W25" s="96"/>
      <c r="X25" s="34">
        <f t="shared" si="6"/>
        <v>9.19</v>
      </c>
      <c r="Y25" s="35">
        <f t="shared" si="7"/>
        <v>8.7649999999999988</v>
      </c>
      <c r="Z25" s="34">
        <f t="shared" si="8"/>
        <v>8.7649999999999988</v>
      </c>
    </row>
    <row r="26" spans="1:26" x14ac:dyDescent="0.25">
      <c r="A26" s="44">
        <v>19</v>
      </c>
      <c r="B26" s="748" t="s">
        <v>283</v>
      </c>
      <c r="C26" s="749"/>
      <c r="D26" s="749"/>
      <c r="E26" s="749"/>
      <c r="F26" s="750"/>
      <c r="G26" s="230">
        <v>8.6300000000000008</v>
      </c>
      <c r="H26" s="51"/>
      <c r="I26" s="161">
        <v>12.75</v>
      </c>
      <c r="J26" s="162">
        <v>5300</v>
      </c>
      <c r="K26" s="162">
        <v>0.69</v>
      </c>
      <c r="L26" s="72">
        <f>G27+J26</f>
        <v>5311.75</v>
      </c>
      <c r="M26" s="58">
        <f>ROUND(G27-G27*5%+J26,-2)</f>
        <v>5300</v>
      </c>
      <c r="N26" s="58"/>
      <c r="O26" s="58"/>
      <c r="P26" s="247">
        <f t="shared" si="9"/>
        <v>9.32</v>
      </c>
      <c r="Q26" s="109">
        <v>4.28</v>
      </c>
      <c r="R26" s="172"/>
      <c r="S26" s="67">
        <f t="shared" si="10"/>
        <v>5312.75</v>
      </c>
      <c r="T26" s="164"/>
      <c r="U26" s="126">
        <f t="shared" si="11"/>
        <v>5300</v>
      </c>
      <c r="V26" s="96">
        <f t="shared" si="5"/>
        <v>8.8885000000000005</v>
      </c>
      <c r="W26" s="96"/>
      <c r="X26" s="34">
        <f t="shared" si="6"/>
        <v>13.44</v>
      </c>
      <c r="Y26" s="35">
        <f t="shared" si="7"/>
        <v>12.8025</v>
      </c>
      <c r="Z26" s="34">
        <f t="shared" si="8"/>
        <v>12.8025</v>
      </c>
    </row>
    <row r="27" spans="1:26" x14ac:dyDescent="0.25">
      <c r="A27" s="44">
        <v>20</v>
      </c>
      <c r="B27" s="748" t="s">
        <v>284</v>
      </c>
      <c r="C27" s="749"/>
      <c r="D27" s="749"/>
      <c r="E27" s="749"/>
      <c r="F27" s="750"/>
      <c r="G27" s="230">
        <v>11.75</v>
      </c>
      <c r="H27" s="80"/>
      <c r="I27" s="161">
        <v>18.309999999999999</v>
      </c>
      <c r="J27" s="162">
        <v>5800</v>
      </c>
      <c r="K27" s="162">
        <v>0.86</v>
      </c>
      <c r="L27" s="72">
        <f>G29+J27</f>
        <v>5808.63</v>
      </c>
      <c r="M27" s="58">
        <f>ROUND(G29-G29*5%+J27,-2)</f>
        <v>5800</v>
      </c>
      <c r="N27" s="58"/>
      <c r="O27" s="58"/>
      <c r="P27" s="247">
        <f t="shared" si="9"/>
        <v>12.61</v>
      </c>
      <c r="Q27" s="109">
        <v>5.59</v>
      </c>
      <c r="R27" s="172"/>
      <c r="S27" s="67">
        <f t="shared" si="10"/>
        <v>5818.31</v>
      </c>
      <c r="T27" s="164"/>
      <c r="U27" s="126">
        <f t="shared" si="11"/>
        <v>5800</v>
      </c>
      <c r="V27" s="96">
        <f t="shared" si="5"/>
        <v>12.022499999999999</v>
      </c>
      <c r="W27" s="96"/>
      <c r="X27" s="34">
        <f t="shared" si="6"/>
        <v>19.169999999999998</v>
      </c>
      <c r="Y27" s="35">
        <f t="shared" si="7"/>
        <v>18.254499999999997</v>
      </c>
      <c r="Z27" s="34">
        <f t="shared" si="8"/>
        <v>18.254499999999997</v>
      </c>
    </row>
    <row r="28" spans="1:26" x14ac:dyDescent="0.25">
      <c r="A28" s="44">
        <v>21</v>
      </c>
      <c r="B28" s="748" t="s">
        <v>285</v>
      </c>
      <c r="C28" s="749"/>
      <c r="D28" s="749"/>
      <c r="E28" s="749"/>
      <c r="F28" s="750"/>
      <c r="G28" s="230">
        <v>17.57</v>
      </c>
      <c r="H28" s="80"/>
      <c r="I28" s="161">
        <v>26.81</v>
      </c>
      <c r="J28" s="162"/>
      <c r="K28" s="162">
        <v>1.55</v>
      </c>
      <c r="L28" s="72"/>
      <c r="M28" s="58"/>
      <c r="N28" s="58"/>
      <c r="O28" s="58"/>
      <c r="P28" s="247">
        <f t="shared" si="9"/>
        <v>19.12</v>
      </c>
      <c r="Q28" s="109"/>
      <c r="R28" s="172"/>
      <c r="S28" s="67"/>
      <c r="T28" s="164"/>
      <c r="U28" s="126"/>
      <c r="V28" s="96">
        <f t="shared" si="5"/>
        <v>18.241500000000002</v>
      </c>
      <c r="W28" s="96"/>
      <c r="X28" s="34">
        <f t="shared" si="6"/>
        <v>28.36</v>
      </c>
      <c r="Y28" s="97">
        <f t="shared" si="7"/>
        <v>27.019500000000001</v>
      </c>
      <c r="Z28" s="36">
        <f t="shared" si="8"/>
        <v>27.019500000000001</v>
      </c>
    </row>
    <row r="29" spans="1:26" x14ac:dyDescent="0.25">
      <c r="A29" s="44">
        <v>22</v>
      </c>
      <c r="B29" s="748" t="s">
        <v>286</v>
      </c>
      <c r="C29" s="749"/>
      <c r="D29" s="749"/>
      <c r="E29" s="749"/>
      <c r="F29" s="750"/>
      <c r="G29" s="230">
        <v>8.6300000000000008</v>
      </c>
      <c r="H29" s="80"/>
      <c r="I29" s="161">
        <v>12.75</v>
      </c>
      <c r="J29" s="162"/>
      <c r="K29" s="162">
        <v>0.69</v>
      </c>
      <c r="L29" s="72"/>
      <c r="M29" s="58"/>
      <c r="N29" s="58"/>
      <c r="O29" s="58"/>
      <c r="P29" s="247">
        <f t="shared" si="9"/>
        <v>9.32</v>
      </c>
      <c r="Q29" s="109">
        <v>4.28</v>
      </c>
      <c r="R29" s="172"/>
      <c r="S29" s="67"/>
      <c r="T29" s="164"/>
      <c r="U29" s="126"/>
      <c r="V29" s="96">
        <f t="shared" si="5"/>
        <v>8.8885000000000005</v>
      </c>
      <c r="W29" s="96"/>
      <c r="X29" s="34">
        <f>SUM(I29+K29)</f>
        <v>13.44</v>
      </c>
      <c r="Y29" s="97">
        <f t="shared" si="7"/>
        <v>12.8025</v>
      </c>
      <c r="Z29" s="36">
        <f t="shared" si="8"/>
        <v>12.8025</v>
      </c>
    </row>
    <row r="30" spans="1:26" x14ac:dyDescent="0.25">
      <c r="A30" s="44">
        <v>23</v>
      </c>
      <c r="B30" s="102" t="s">
        <v>287</v>
      </c>
      <c r="C30" s="245"/>
      <c r="D30" s="245"/>
      <c r="E30" s="246"/>
      <c r="F30" s="246"/>
      <c r="G30" s="230">
        <v>26.2</v>
      </c>
      <c r="H30" s="77"/>
      <c r="I30" s="161">
        <v>55.39</v>
      </c>
      <c r="J30" s="182">
        <v>5600</v>
      </c>
      <c r="K30" s="166">
        <v>0.78</v>
      </c>
      <c r="L30" s="172" t="e">
        <f>#REF!+J30</f>
        <v>#REF!</v>
      </c>
      <c r="M30" s="58" t="e">
        <f>ROUND(#REF!-#REF!*5%+J30,-2)</f>
        <v>#REF!</v>
      </c>
      <c r="N30" s="72"/>
      <c r="O30" s="58"/>
      <c r="P30" s="247">
        <f>SUM(G30+K30)</f>
        <v>26.98</v>
      </c>
      <c r="Q30" s="109">
        <v>11.82</v>
      </c>
      <c r="R30" s="172"/>
      <c r="S30" s="183">
        <f>SUM(I30+J30)</f>
        <v>5655.39</v>
      </c>
      <c r="T30" s="164"/>
      <c r="U30" s="126">
        <f>ROUND(I30-I30*5%+J30,-2)</f>
        <v>5700</v>
      </c>
      <c r="V30" s="96">
        <f t="shared" si="5"/>
        <v>25.67</v>
      </c>
      <c r="W30" s="96"/>
      <c r="X30" s="34">
        <f>SUM(I30+K30)</f>
        <v>56.17</v>
      </c>
      <c r="Y30" s="97">
        <f t="shared" si="7"/>
        <v>53.400500000000001</v>
      </c>
      <c r="Z30" s="36">
        <f t="shared" si="8"/>
        <v>53.400500000000001</v>
      </c>
    </row>
    <row r="31" spans="1:26" x14ac:dyDescent="0.25">
      <c r="A31" s="52">
        <v>24</v>
      </c>
      <c r="B31" s="748" t="s">
        <v>288</v>
      </c>
      <c r="C31" s="749"/>
      <c r="D31" s="749"/>
      <c r="E31" s="749"/>
      <c r="F31" s="750"/>
      <c r="G31" s="230">
        <v>23.29</v>
      </c>
      <c r="H31" s="42"/>
      <c r="I31" s="184">
        <v>34</v>
      </c>
      <c r="J31" s="185"/>
      <c r="K31" s="186">
        <v>0.86</v>
      </c>
      <c r="L31" s="187"/>
      <c r="M31" s="188"/>
      <c r="N31" s="188"/>
      <c r="O31" s="188"/>
      <c r="P31" s="247">
        <f t="shared" si="9"/>
        <v>24.15</v>
      </c>
      <c r="Q31" s="109">
        <v>10.59</v>
      </c>
      <c r="R31" s="187"/>
      <c r="S31" s="189"/>
      <c r="T31" s="190"/>
      <c r="U31" s="175"/>
      <c r="V31" s="96">
        <f t="shared" si="5"/>
        <v>22.985499999999998</v>
      </c>
      <c r="W31" s="96"/>
      <c r="X31" s="34">
        <f>SUM(I31+K31)</f>
        <v>34.86</v>
      </c>
      <c r="Y31" s="97">
        <f t="shared" si="7"/>
        <v>33.159999999999997</v>
      </c>
      <c r="Z31" s="36">
        <f t="shared" si="8"/>
        <v>33.159999999999997</v>
      </c>
    </row>
    <row r="32" spans="1:26" x14ac:dyDescent="0.25">
      <c r="A32" s="52">
        <v>25</v>
      </c>
      <c r="B32" s="742" t="s">
        <v>289</v>
      </c>
      <c r="C32" s="743"/>
      <c r="D32" s="743"/>
      <c r="E32" s="743"/>
      <c r="F32" s="744"/>
      <c r="G32" s="191"/>
      <c r="H32" s="46"/>
      <c r="I32" s="184"/>
      <c r="J32" s="185"/>
      <c r="K32" s="186"/>
      <c r="L32" s="187"/>
      <c r="M32" s="187"/>
      <c r="N32" s="188"/>
      <c r="O32" s="188"/>
      <c r="P32" s="248"/>
      <c r="Q32" s="192"/>
      <c r="R32" s="187"/>
      <c r="S32" s="189"/>
      <c r="T32" s="190"/>
      <c r="U32" s="175"/>
      <c r="V32" s="96"/>
      <c r="W32" s="193"/>
      <c r="X32" s="193"/>
      <c r="Y32" s="194"/>
      <c r="Z32" s="36"/>
    </row>
    <row r="33" spans="1:26" x14ac:dyDescent="0.25">
      <c r="A33" s="87"/>
      <c r="B33" s="739" t="s">
        <v>290</v>
      </c>
      <c r="C33" s="740"/>
      <c r="D33" s="740"/>
      <c r="E33" s="740"/>
      <c r="F33" s="741"/>
      <c r="G33" s="230">
        <v>23.29</v>
      </c>
      <c r="H33" s="195"/>
      <c r="I33" s="159">
        <v>34</v>
      </c>
      <c r="J33" s="195">
        <v>5800</v>
      </c>
      <c r="K33" s="166">
        <v>0.86</v>
      </c>
      <c r="L33" s="140" t="e">
        <f>#REF!+J33</f>
        <v>#REF!</v>
      </c>
      <c r="M33" s="140" t="e">
        <f>ROUND(#REF!-#REF!*5%+J33,-2)</f>
        <v>#REF!</v>
      </c>
      <c r="N33" s="140"/>
      <c r="O33" s="140"/>
      <c r="P33" s="249">
        <f t="shared" si="9"/>
        <v>24.15</v>
      </c>
      <c r="Q33" s="196">
        <v>10.59</v>
      </c>
      <c r="R33" s="140"/>
      <c r="S33" s="197">
        <f>SUM(I33+J33)</f>
        <v>5834</v>
      </c>
      <c r="T33" s="144"/>
      <c r="U33" s="120">
        <f>ROUND(I33-I33*5%+J33,-2)</f>
        <v>5800</v>
      </c>
      <c r="V33" s="96">
        <f t="shared" si="5"/>
        <v>22.985499999999998</v>
      </c>
      <c r="W33" s="96"/>
      <c r="X33" s="34">
        <f>SUM(I33+K33)</f>
        <v>34.86</v>
      </c>
      <c r="Y33" s="198">
        <f t="shared" si="7"/>
        <v>33.159999999999997</v>
      </c>
      <c r="Z33" s="36">
        <f>SUM(I33-I33*5%+K33)</f>
        <v>33.159999999999997</v>
      </c>
    </row>
    <row r="34" spans="1:26" x14ac:dyDescent="0.25">
      <c r="A34" s="52">
        <v>26</v>
      </c>
      <c r="B34" s="742" t="s">
        <v>291</v>
      </c>
      <c r="C34" s="743"/>
      <c r="D34" s="743"/>
      <c r="E34" s="743"/>
      <c r="F34" s="744"/>
      <c r="G34" s="191"/>
      <c r="H34" s="46"/>
      <c r="I34" s="184"/>
      <c r="J34" s="185"/>
      <c r="K34" s="186"/>
      <c r="L34" s="187"/>
      <c r="M34" s="187"/>
      <c r="N34" s="188"/>
      <c r="O34" s="188"/>
      <c r="P34" s="248"/>
      <c r="Q34" s="192"/>
      <c r="R34" s="187"/>
      <c r="S34" s="189"/>
      <c r="T34" s="190"/>
      <c r="U34" s="175"/>
      <c r="V34" s="96"/>
      <c r="W34" s="193"/>
      <c r="X34" s="193"/>
      <c r="Y34" s="194"/>
      <c r="Z34" s="36"/>
    </row>
    <row r="35" spans="1:26" x14ac:dyDescent="0.25">
      <c r="A35" s="87"/>
      <c r="B35" s="739" t="s">
        <v>292</v>
      </c>
      <c r="C35" s="740"/>
      <c r="D35" s="740"/>
      <c r="E35" s="740"/>
      <c r="F35" s="741"/>
      <c r="G35" s="230">
        <v>23.29</v>
      </c>
      <c r="H35" s="195"/>
      <c r="I35" s="159">
        <v>34</v>
      </c>
      <c r="J35" s="195">
        <v>5800</v>
      </c>
      <c r="K35" s="166">
        <v>0.86</v>
      </c>
      <c r="L35" s="140" t="e">
        <f>#REF!+J35</f>
        <v>#REF!</v>
      </c>
      <c r="M35" s="140" t="e">
        <f>ROUND(#REF!-#REF!*5%+J35,-2)</f>
        <v>#REF!</v>
      </c>
      <c r="N35" s="140"/>
      <c r="O35" s="140"/>
      <c r="P35" s="249">
        <f t="shared" ref="P35" si="12">SUM(G35+K35)</f>
        <v>24.15</v>
      </c>
      <c r="Q35" s="196">
        <v>10.59</v>
      </c>
      <c r="R35" s="140"/>
      <c r="S35" s="197">
        <f>SUM(I35+J35)</f>
        <v>5834</v>
      </c>
      <c r="T35" s="144"/>
      <c r="U35" s="120">
        <f>ROUND(I35-I35*5%+J35,-2)</f>
        <v>5800</v>
      </c>
      <c r="V35" s="96">
        <f t="shared" ref="V35" si="13">SUM(G35-G35*5%+K35)</f>
        <v>22.985499999999998</v>
      </c>
      <c r="W35" s="96"/>
      <c r="X35" s="34">
        <f>SUM(I35+K35)</f>
        <v>34.86</v>
      </c>
      <c r="Y35" s="198">
        <f t="shared" ref="Y35" si="14">SUM(I35-I35*5%+K35)</f>
        <v>33.159999999999997</v>
      </c>
      <c r="Z35" s="36">
        <f>SUM(I35-I35*5%+K35)</f>
        <v>33.159999999999997</v>
      </c>
    </row>
    <row r="36" spans="1:26" x14ac:dyDescent="0.25">
      <c r="A36" s="250"/>
      <c r="B36" s="739" t="s">
        <v>293</v>
      </c>
      <c r="C36" s="740"/>
      <c r="D36" s="740"/>
      <c r="E36" s="740"/>
      <c r="F36" s="741"/>
      <c r="G36" s="159"/>
      <c r="H36" s="68"/>
      <c r="I36" s="199"/>
      <c r="J36" s="63"/>
      <c r="K36" s="200"/>
      <c r="L36" s="201"/>
      <c r="M36" s="201"/>
      <c r="N36" s="63"/>
      <c r="O36" s="63"/>
      <c r="P36" s="202"/>
      <c r="Q36" s="202"/>
      <c r="R36" s="63"/>
      <c r="S36" s="197"/>
      <c r="T36" s="144"/>
      <c r="U36" s="120"/>
      <c r="V36" s="203"/>
      <c r="W36" s="203"/>
      <c r="X36" s="203"/>
      <c r="Y36" s="198"/>
      <c r="Z36" s="204"/>
    </row>
    <row r="37" spans="1:26" x14ac:dyDescent="0.25">
      <c r="A37" s="52">
        <v>27</v>
      </c>
      <c r="B37" s="742" t="s">
        <v>291</v>
      </c>
      <c r="C37" s="743"/>
      <c r="D37" s="743"/>
      <c r="E37" s="743"/>
      <c r="F37" s="744"/>
      <c r="G37" s="191"/>
      <c r="H37" s="46"/>
      <c r="I37" s="184"/>
      <c r="J37" s="185"/>
      <c r="K37" s="186"/>
      <c r="L37" s="187"/>
      <c r="M37" s="187"/>
      <c r="N37" s="188"/>
      <c r="O37" s="188"/>
      <c r="P37" s="248"/>
      <c r="Q37" s="192"/>
      <c r="R37" s="187"/>
      <c r="S37" s="189"/>
      <c r="T37" s="190"/>
      <c r="U37" s="175"/>
      <c r="V37" s="96"/>
      <c r="W37" s="193"/>
      <c r="X37" s="193"/>
      <c r="Y37" s="194"/>
      <c r="Z37" s="36"/>
    </row>
    <row r="38" spans="1:26" x14ac:dyDescent="0.25">
      <c r="A38" s="87"/>
      <c r="B38" s="739" t="s">
        <v>294</v>
      </c>
      <c r="C38" s="740"/>
      <c r="D38" s="740"/>
      <c r="E38" s="740"/>
      <c r="F38" s="741"/>
      <c r="G38" s="230">
        <v>23.29</v>
      </c>
      <c r="H38" s="195"/>
      <c r="I38" s="159">
        <v>34</v>
      </c>
      <c r="J38" s="195">
        <v>5800</v>
      </c>
      <c r="K38" s="166">
        <v>0.86</v>
      </c>
      <c r="L38" s="140" t="e">
        <f>#REF!+J38</f>
        <v>#REF!</v>
      </c>
      <c r="M38" s="140" t="e">
        <f>ROUND(#REF!-#REF!*5%+J38,-2)</f>
        <v>#REF!</v>
      </c>
      <c r="N38" s="140"/>
      <c r="O38" s="140"/>
      <c r="P38" s="249">
        <f t="shared" ref="P38" si="15">SUM(G38+K38)</f>
        <v>24.15</v>
      </c>
      <c r="Q38" s="196">
        <v>10.59</v>
      </c>
      <c r="R38" s="140"/>
      <c r="S38" s="197">
        <f>SUM(I38+J38)</f>
        <v>5834</v>
      </c>
      <c r="T38" s="144"/>
      <c r="U38" s="120">
        <f>ROUND(I38-I38*5%+J38,-2)</f>
        <v>5800</v>
      </c>
      <c r="V38" s="96">
        <f t="shared" ref="V38" si="16">SUM(G38-G38*5%+K38)</f>
        <v>22.985499999999998</v>
      </c>
      <c r="W38" s="96"/>
      <c r="X38" s="34">
        <f>SUM(I38+K38)</f>
        <v>34.86</v>
      </c>
      <c r="Y38" s="198">
        <f t="shared" ref="Y38" si="17">SUM(I38-I38*5%+K38)</f>
        <v>33.159999999999997</v>
      </c>
      <c r="Z38" s="36">
        <f>SUM(I38-I38*5%+K38)</f>
        <v>33.159999999999997</v>
      </c>
    </row>
    <row r="39" spans="1:26" x14ac:dyDescent="0.25">
      <c r="A39" s="87"/>
      <c r="B39" s="739" t="s">
        <v>295</v>
      </c>
      <c r="C39" s="740"/>
      <c r="D39" s="740"/>
      <c r="E39" s="740"/>
      <c r="F39" s="741"/>
      <c r="G39" s="191"/>
      <c r="H39" s="42"/>
      <c r="I39" s="199"/>
      <c r="J39" s="205"/>
      <c r="K39" s="206"/>
      <c r="L39" s="173"/>
      <c r="M39" s="173"/>
      <c r="N39" s="140"/>
      <c r="O39" s="140"/>
      <c r="P39" s="202"/>
      <c r="Q39" s="202"/>
      <c r="R39" s="173"/>
      <c r="S39" s="207"/>
      <c r="T39" s="144"/>
      <c r="U39" s="120"/>
      <c r="V39" s="208"/>
      <c r="W39" s="208"/>
      <c r="X39" s="208"/>
      <c r="Y39" s="198"/>
      <c r="Z39" s="204"/>
    </row>
    <row r="40" spans="1:26" x14ac:dyDescent="0.25">
      <c r="A40" s="251"/>
      <c r="B40" s="745" t="s">
        <v>293</v>
      </c>
      <c r="C40" s="746"/>
      <c r="D40" s="746"/>
      <c r="E40" s="746"/>
      <c r="F40" s="747"/>
      <c r="G40" s="209"/>
      <c r="H40" s="80"/>
      <c r="I40" s="210"/>
      <c r="J40" s="106"/>
      <c r="K40" s="73"/>
      <c r="L40" s="101"/>
      <c r="M40" s="101"/>
      <c r="N40" s="106"/>
      <c r="O40" s="106"/>
      <c r="P40" s="211"/>
      <c r="Q40" s="211"/>
      <c r="R40" s="106"/>
      <c r="S40" s="212"/>
      <c r="T40" s="213"/>
      <c r="U40" s="155"/>
      <c r="V40" s="214"/>
      <c r="W40" s="214"/>
      <c r="X40" s="214"/>
      <c r="Y40" s="215"/>
      <c r="Z40" s="216"/>
    </row>
  </sheetData>
  <mergeCells count="31">
    <mergeCell ref="B40:F40"/>
    <mergeCell ref="B34:F34"/>
    <mergeCell ref="B35:F35"/>
    <mergeCell ref="B36:F36"/>
    <mergeCell ref="B37:F37"/>
    <mergeCell ref="B38:F38"/>
    <mergeCell ref="B39:F39"/>
    <mergeCell ref="B33:F33"/>
    <mergeCell ref="B13:F13"/>
    <mergeCell ref="B16:F16"/>
    <mergeCell ref="B18:F18"/>
    <mergeCell ref="B24:F24"/>
    <mergeCell ref="B25:F25"/>
    <mergeCell ref="B26:F26"/>
    <mergeCell ref="B27:F27"/>
    <mergeCell ref="B28:F28"/>
    <mergeCell ref="B29:F29"/>
    <mergeCell ref="B31:F31"/>
    <mergeCell ref="B32:F32"/>
    <mergeCell ref="B12:F12"/>
    <mergeCell ref="Q2:Y2"/>
    <mergeCell ref="J4:K4"/>
    <mergeCell ref="L4:M4"/>
    <mergeCell ref="P4:V4"/>
    <mergeCell ref="X4:Z4"/>
    <mergeCell ref="B6:F6"/>
    <mergeCell ref="B7:F7"/>
    <mergeCell ref="B8:F8"/>
    <mergeCell ref="B9:F9"/>
    <mergeCell ref="B10:F10"/>
    <mergeCell ref="B11:F11"/>
  </mergeCells>
  <pageMargins left="0" right="0" top="0" bottom="0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workbookViewId="0">
      <selection activeCell="E27" sqref="E27"/>
    </sheetView>
  </sheetViews>
  <sheetFormatPr defaultRowHeight="15" x14ac:dyDescent="0.25"/>
  <cols>
    <col min="2" max="2" width="5.5703125" customWidth="1"/>
    <col min="5" max="5" width="9.140625" customWidth="1"/>
    <col min="6" max="6" width="6.140625" hidden="1" customWidth="1"/>
    <col min="7" max="7" width="9.140625" hidden="1" customWidth="1"/>
    <col min="8" max="8" width="21.42578125" hidden="1" customWidth="1"/>
    <col min="9" max="15" width="9.140625" hidden="1" customWidth="1"/>
    <col min="16" max="16" width="14" customWidth="1"/>
    <col min="17" max="17" width="19.5703125" customWidth="1"/>
    <col min="18" max="19" width="18.28515625" customWidth="1"/>
    <col min="20" max="20" width="19.5703125" customWidth="1"/>
    <col min="21" max="21" width="19" customWidth="1"/>
  </cols>
  <sheetData>
    <row r="1" spans="2:21" x14ac:dyDescent="0.25">
      <c r="L1" s="1"/>
      <c r="M1" s="1"/>
      <c r="N1" s="1"/>
      <c r="O1" s="1"/>
      <c r="P1" s="1"/>
      <c r="T1" s="1" t="s">
        <v>0</v>
      </c>
      <c r="U1" s="1"/>
    </row>
    <row r="2" spans="2:21" x14ac:dyDescent="0.25">
      <c r="L2" s="1"/>
      <c r="M2" s="1"/>
      <c r="N2" s="1"/>
      <c r="O2" s="1"/>
      <c r="P2" s="1"/>
      <c r="T2" s="1" t="s">
        <v>1</v>
      </c>
      <c r="U2" s="1"/>
    </row>
    <row r="3" spans="2:21" x14ac:dyDescent="0.25">
      <c r="L3" s="1"/>
      <c r="M3" s="1"/>
      <c r="N3" s="1"/>
      <c r="O3" s="1"/>
      <c r="P3" s="1"/>
      <c r="T3" s="1" t="s">
        <v>2</v>
      </c>
      <c r="U3" s="1"/>
    </row>
    <row r="4" spans="2:21" x14ac:dyDescent="0.25">
      <c r="L4" s="1"/>
      <c r="M4" s="1"/>
      <c r="N4" s="1"/>
      <c r="O4" s="1"/>
      <c r="P4" s="1"/>
      <c r="T4" s="1" t="s">
        <v>399</v>
      </c>
      <c r="U4" s="1"/>
    </row>
    <row r="5" spans="2:21" x14ac:dyDescent="0.25">
      <c r="L5" s="1"/>
      <c r="M5" s="1"/>
      <c r="N5" s="1"/>
      <c r="O5" s="1"/>
      <c r="P5" s="1"/>
      <c r="T5" s="1" t="s">
        <v>425</v>
      </c>
      <c r="U5" s="1"/>
    </row>
    <row r="7" spans="2:21" x14ac:dyDescent="0.25">
      <c r="L7" s="805" t="s">
        <v>426</v>
      </c>
      <c r="M7" s="805"/>
      <c r="N7" s="805"/>
      <c r="O7" s="805"/>
      <c r="P7" s="805"/>
      <c r="Q7" s="805"/>
      <c r="R7" s="805"/>
      <c r="S7" s="805"/>
      <c r="T7" s="805"/>
      <c r="U7" s="805"/>
    </row>
    <row r="8" spans="2:21" ht="15.75" x14ac:dyDescent="0.25">
      <c r="B8" s="806" t="s">
        <v>3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</row>
    <row r="9" spans="2:21" ht="15.75" x14ac:dyDescent="0.25">
      <c r="B9" s="849" t="s">
        <v>412</v>
      </c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</row>
    <row r="10" spans="2:21" ht="15.75" x14ac:dyDescent="0.25">
      <c r="B10" s="850" t="s">
        <v>413</v>
      </c>
      <c r="C10" s="850"/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</row>
    <row r="11" spans="2:21" ht="15.75" x14ac:dyDescent="0.25">
      <c r="B11" s="850" t="s">
        <v>414</v>
      </c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</row>
    <row r="13" spans="2:21" x14ac:dyDescent="0.25">
      <c r="B13" s="3" t="s">
        <v>4</v>
      </c>
      <c r="C13" s="807" t="s">
        <v>5</v>
      </c>
      <c r="D13" s="808"/>
      <c r="E13" s="808"/>
      <c r="F13" s="808"/>
      <c r="G13" s="808"/>
      <c r="H13" s="4" t="s">
        <v>6</v>
      </c>
      <c r="I13" s="5"/>
      <c r="J13" s="6" t="s">
        <v>6</v>
      </c>
      <c r="K13" s="761" t="s">
        <v>7</v>
      </c>
      <c r="L13" s="762"/>
      <c r="M13" s="763" t="s">
        <v>8</v>
      </c>
      <c r="N13" s="764"/>
      <c r="O13" s="460"/>
      <c r="P13" s="460" t="s">
        <v>415</v>
      </c>
      <c r="Q13" s="7" t="s">
        <v>416</v>
      </c>
      <c r="R13" s="464" t="s">
        <v>417</v>
      </c>
      <c r="S13" s="460" t="s">
        <v>415</v>
      </c>
      <c r="T13" s="7" t="s">
        <v>416</v>
      </c>
      <c r="U13" s="464" t="s">
        <v>417</v>
      </c>
    </row>
    <row r="14" spans="2:21" x14ac:dyDescent="0.25">
      <c r="B14" s="8"/>
      <c r="C14" s="9"/>
      <c r="D14" s="10"/>
      <c r="E14" s="10"/>
      <c r="F14" s="10"/>
      <c r="G14" s="10"/>
      <c r="H14" s="11" t="s">
        <v>11</v>
      </c>
      <c r="I14" s="12"/>
      <c r="J14" s="11" t="s">
        <v>12</v>
      </c>
      <c r="K14" s="13" t="s">
        <v>13</v>
      </c>
      <c r="L14" s="14" t="s">
        <v>14</v>
      </c>
      <c r="M14" s="15" t="s">
        <v>15</v>
      </c>
      <c r="N14" s="16" t="s">
        <v>16</v>
      </c>
      <c r="O14" s="16"/>
      <c r="P14" s="17" t="s">
        <v>418</v>
      </c>
      <c r="Q14" s="15" t="s">
        <v>419</v>
      </c>
      <c r="R14" s="17" t="s">
        <v>418</v>
      </c>
      <c r="S14" s="15" t="s">
        <v>420</v>
      </c>
      <c r="T14" s="15" t="s">
        <v>419</v>
      </c>
      <c r="U14" s="15" t="s">
        <v>420</v>
      </c>
    </row>
    <row r="15" spans="2:21" ht="15.6" x14ac:dyDescent="0.3">
      <c r="B15" s="18"/>
      <c r="C15" s="461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3"/>
    </row>
    <row r="16" spans="2:21" x14ac:dyDescent="0.25">
      <c r="B16" s="465">
        <v>1</v>
      </c>
      <c r="C16" s="49" t="s">
        <v>421</v>
      </c>
      <c r="D16" s="50"/>
      <c r="E16" s="50"/>
      <c r="F16" s="20"/>
      <c r="G16" s="21"/>
      <c r="H16" s="22">
        <v>1.28</v>
      </c>
      <c r="I16" s="466"/>
      <c r="J16" s="22">
        <v>1.28</v>
      </c>
      <c r="K16" s="23">
        <v>1900</v>
      </c>
      <c r="L16" s="24">
        <v>0.33</v>
      </c>
      <c r="M16" s="25">
        <f>SUM(H16+K16)</f>
        <v>1901.28</v>
      </c>
      <c r="N16" s="26">
        <f>ROUND(H16-H16*5%+K16,-2)</f>
        <v>1900</v>
      </c>
      <c r="O16" s="27"/>
      <c r="P16" s="467">
        <v>2.0499999999999998</v>
      </c>
      <c r="Q16" s="257">
        <v>2</v>
      </c>
      <c r="R16" s="468">
        <f>SUM(P16+Q16)</f>
        <v>4.05</v>
      </c>
      <c r="S16" s="467">
        <v>4.76</v>
      </c>
      <c r="T16" s="257">
        <v>2</v>
      </c>
      <c r="U16" s="28">
        <f>SUM(S16+T16)</f>
        <v>6.76</v>
      </c>
    </row>
    <row r="17" spans="2:21" x14ac:dyDescent="0.25">
      <c r="B17" s="37">
        <v>2</v>
      </c>
      <c r="C17" s="38" t="s">
        <v>422</v>
      </c>
      <c r="D17" s="39"/>
      <c r="E17" s="39"/>
      <c r="F17" s="39"/>
      <c r="G17" s="40"/>
      <c r="H17" s="22">
        <v>6.2</v>
      </c>
      <c r="I17" s="41"/>
      <c r="J17" s="22">
        <v>8.5</v>
      </c>
      <c r="K17" s="24">
        <v>300</v>
      </c>
      <c r="L17" s="24">
        <v>0.04</v>
      </c>
      <c r="M17" s="25">
        <f t="shared" ref="M17:M18" si="0">SUM(H17+K17)</f>
        <v>306.2</v>
      </c>
      <c r="N17" s="26">
        <f t="shared" ref="N17:N18" si="1">ROUND(H17-H17*5%+K17,-2)</f>
        <v>300</v>
      </c>
      <c r="O17" s="27"/>
      <c r="P17" s="467">
        <v>1.45</v>
      </c>
      <c r="Q17" s="257">
        <v>2</v>
      </c>
      <c r="R17" s="468">
        <f t="shared" ref="R17:R18" si="2">SUM(P17+Q17)</f>
        <v>3.45</v>
      </c>
      <c r="S17" s="467">
        <v>3.39</v>
      </c>
      <c r="T17" s="257">
        <v>2</v>
      </c>
      <c r="U17" s="28">
        <f t="shared" ref="U17:U18" si="3">SUM(S17+T17)</f>
        <v>5.3900000000000006</v>
      </c>
    </row>
    <row r="18" spans="2:21" x14ac:dyDescent="0.25">
      <c r="B18" s="48">
        <v>3</v>
      </c>
      <c r="C18" s="45" t="s">
        <v>423</v>
      </c>
      <c r="D18" s="46"/>
      <c r="E18" s="46"/>
      <c r="F18" s="46"/>
      <c r="G18" s="43"/>
      <c r="H18" s="253">
        <v>6.2</v>
      </c>
      <c r="I18" s="47"/>
      <c r="J18" s="253">
        <v>8.5</v>
      </c>
      <c r="K18" s="235">
        <v>300</v>
      </c>
      <c r="L18" s="235">
        <v>0.04</v>
      </c>
      <c r="M18" s="469">
        <f t="shared" si="0"/>
        <v>306.2</v>
      </c>
      <c r="N18" s="470">
        <f t="shared" si="1"/>
        <v>300</v>
      </c>
      <c r="O18" s="471"/>
      <c r="P18" s="472">
        <v>1.74</v>
      </c>
      <c r="Q18" s="473">
        <v>2</v>
      </c>
      <c r="R18" s="474">
        <f t="shared" si="2"/>
        <v>3.74</v>
      </c>
      <c r="S18" s="472">
        <v>4.42</v>
      </c>
      <c r="T18" s="473">
        <v>2</v>
      </c>
      <c r="U18" s="475">
        <f t="shared" si="3"/>
        <v>6.42</v>
      </c>
    </row>
    <row r="19" spans="2:21" x14ac:dyDescent="0.25">
      <c r="B19" s="44">
        <v>4</v>
      </c>
      <c r="C19" s="53" t="s">
        <v>424</v>
      </c>
      <c r="D19" s="54"/>
      <c r="E19" s="54"/>
      <c r="F19" s="20"/>
      <c r="G19" s="21"/>
      <c r="H19" s="22">
        <v>1.28</v>
      </c>
      <c r="I19" s="466"/>
      <c r="J19" s="22">
        <v>1.28</v>
      </c>
      <c r="K19" s="23">
        <v>1900</v>
      </c>
      <c r="L19" s="24">
        <v>0.33</v>
      </c>
      <c r="M19" s="25">
        <f>SUM(H19+K19)</f>
        <v>1901.28</v>
      </c>
      <c r="N19" s="26">
        <f>ROUND(H19-H19*5%+K19,-2)</f>
        <v>1900</v>
      </c>
      <c r="O19" s="27"/>
      <c r="P19" s="467">
        <v>4.1900000000000004</v>
      </c>
      <c r="Q19" s="257">
        <v>2</v>
      </c>
      <c r="R19" s="468">
        <f>SUM(P19+Q19)</f>
        <v>6.19</v>
      </c>
      <c r="S19" s="467">
        <v>8.93</v>
      </c>
      <c r="T19" s="257">
        <v>2</v>
      </c>
      <c r="U19" s="28">
        <f>SUM(S19+T19)</f>
        <v>10.93</v>
      </c>
    </row>
    <row r="21" spans="2:21" x14ac:dyDescent="0.25">
      <c r="C21" s="1" t="s">
        <v>296</v>
      </c>
      <c r="D21" s="1"/>
      <c r="E21" s="1"/>
      <c r="F21" s="1"/>
      <c r="G21" s="1"/>
      <c r="H21" s="811" t="s">
        <v>297</v>
      </c>
      <c r="I21" s="811"/>
      <c r="Q21" s="811" t="s">
        <v>297</v>
      </c>
      <c r="R21" s="811"/>
    </row>
  </sheetData>
  <mergeCells count="10">
    <mergeCell ref="H21:I21"/>
    <mergeCell ref="Q21:R21"/>
    <mergeCell ref="L7:U7"/>
    <mergeCell ref="B8:U8"/>
    <mergeCell ref="B9:U9"/>
    <mergeCell ref="B10:U10"/>
    <mergeCell ref="B11:U11"/>
    <mergeCell ref="C13:G13"/>
    <mergeCell ref="K13:L13"/>
    <mergeCell ref="M13:N13"/>
  </mergeCells>
  <pageMargins left="0" right="0" top="0" bottom="0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workbookViewId="0">
      <selection sqref="A1:XFD1"/>
    </sheetView>
  </sheetViews>
  <sheetFormatPr defaultRowHeight="15" x14ac:dyDescent="0.25"/>
  <cols>
    <col min="1" max="1" width="4.5703125" customWidth="1"/>
    <col min="6" max="6" width="20.42578125" customWidth="1"/>
    <col min="7" max="7" width="8.42578125" hidden="1" customWidth="1"/>
    <col min="8" max="14" width="9.140625" hidden="1" customWidth="1"/>
    <col min="15" max="15" width="3.28515625" hidden="1" customWidth="1"/>
    <col min="16" max="16" width="17" hidden="1" customWidth="1"/>
    <col min="17" max="17" width="13" hidden="1" customWidth="1"/>
    <col min="18" max="18" width="11.28515625" hidden="1" customWidth="1"/>
    <col min="19" max="19" width="9.5703125" hidden="1" customWidth="1"/>
    <col min="20" max="20" width="12.140625" hidden="1" customWidth="1"/>
    <col min="21" max="21" width="15.85546875" hidden="1" customWidth="1"/>
    <col min="22" max="22" width="14.85546875" hidden="1" customWidth="1"/>
    <col min="23" max="23" width="16.85546875" hidden="1" customWidth="1"/>
    <col min="24" max="24" width="17.28515625" hidden="1" customWidth="1"/>
    <col min="25" max="25" width="22.7109375" hidden="1" customWidth="1"/>
    <col min="26" max="26" width="26.140625" hidden="1" customWidth="1"/>
    <col min="27" max="27" width="19.42578125" hidden="1" customWidth="1"/>
    <col min="28" max="28" width="13.7109375" hidden="1" customWidth="1"/>
    <col min="29" max="29" width="16.7109375" customWidth="1"/>
    <col min="30" max="30" width="13.85546875" customWidth="1"/>
  </cols>
  <sheetData>
    <row r="1" spans="1:42" ht="15.75" x14ac:dyDescent="0.25">
      <c r="A1" s="837" t="s">
        <v>298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86" t="s">
        <v>564</v>
      </c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</row>
    <row r="3" spans="1:42" x14ac:dyDescent="0.25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1"/>
    </row>
    <row r="4" spans="1:42" x14ac:dyDescent="0.25">
      <c r="A4" s="220" t="s">
        <v>299</v>
      </c>
      <c r="B4" s="89"/>
      <c r="C4" s="89"/>
      <c r="D4" s="221" t="s">
        <v>5</v>
      </c>
      <c r="E4" s="89"/>
      <c r="F4" s="90"/>
      <c r="G4" s="89"/>
      <c r="H4" s="89"/>
      <c r="I4" s="89"/>
      <c r="J4" s="89"/>
      <c r="K4" s="89"/>
      <c r="L4" s="89"/>
      <c r="M4" s="100"/>
      <c r="N4" s="717" t="s">
        <v>300</v>
      </c>
      <c r="O4" s="717" t="s">
        <v>301</v>
      </c>
      <c r="P4" s="717" t="s">
        <v>519</v>
      </c>
      <c r="Q4" s="513" t="s">
        <v>302</v>
      </c>
      <c r="R4" s="717" t="s">
        <v>520</v>
      </c>
      <c r="S4" s="514" t="s">
        <v>518</v>
      </c>
      <c r="T4" s="839" t="s">
        <v>303</v>
      </c>
      <c r="U4" s="840"/>
      <c r="V4" s="716"/>
      <c r="W4" s="716"/>
      <c r="X4" s="716"/>
      <c r="Y4" s="841" t="s">
        <v>304</v>
      </c>
      <c r="Z4" s="842"/>
      <c r="AA4" s="842"/>
      <c r="AB4" s="842"/>
      <c r="AC4" s="842"/>
      <c r="AD4" s="44" t="s">
        <v>521</v>
      </c>
      <c r="AE4" s="516"/>
      <c r="AF4" s="516"/>
      <c r="AG4" s="516"/>
      <c r="AH4" s="516"/>
    </row>
    <row r="5" spans="1:42" x14ac:dyDescent="0.25">
      <c r="A5" s="223"/>
      <c r="B5" s="224"/>
      <c r="C5" s="225"/>
      <c r="D5" s="225"/>
      <c r="E5" s="225"/>
      <c r="F5" s="226"/>
      <c r="G5" s="94"/>
      <c r="H5" s="94"/>
      <c r="I5" s="94"/>
      <c r="J5" s="94"/>
      <c r="K5" s="75"/>
      <c r="L5" s="75"/>
      <c r="M5" s="227"/>
      <c r="N5" s="228" t="s">
        <v>305</v>
      </c>
      <c r="O5" s="228" t="s">
        <v>305</v>
      </c>
      <c r="P5" s="228" t="s">
        <v>305</v>
      </c>
      <c r="Q5" s="228" t="s">
        <v>13</v>
      </c>
      <c r="R5" s="228" t="s">
        <v>305</v>
      </c>
      <c r="S5" s="228" t="s">
        <v>305</v>
      </c>
      <c r="T5" s="228" t="s">
        <v>13</v>
      </c>
      <c r="U5" s="228"/>
      <c r="V5" s="228"/>
      <c r="W5" s="228"/>
      <c r="X5" s="228"/>
      <c r="Y5" s="228" t="s">
        <v>13</v>
      </c>
      <c r="Z5" s="228" t="s">
        <v>306</v>
      </c>
      <c r="AA5" s="229"/>
      <c r="AB5" s="15"/>
      <c r="AC5" s="515" t="s">
        <v>307</v>
      </c>
      <c r="AD5" s="228" t="s">
        <v>307</v>
      </c>
      <c r="AE5" s="1"/>
      <c r="AF5" s="1"/>
      <c r="AG5" s="1"/>
    </row>
    <row r="6" spans="1:42" x14ac:dyDescent="0.25">
      <c r="A6" s="844" t="s">
        <v>308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95"/>
      <c r="AE6" s="1"/>
      <c r="AF6" s="1"/>
      <c r="AG6" s="1"/>
      <c r="AH6" s="1"/>
    </row>
    <row r="7" spans="1:42" x14ac:dyDescent="0.25">
      <c r="A7" s="76">
        <v>1</v>
      </c>
      <c r="B7" s="713" t="s">
        <v>309</v>
      </c>
      <c r="C7" s="714"/>
      <c r="D7" s="714"/>
      <c r="E7" s="714"/>
      <c r="F7" s="715"/>
      <c r="G7" s="650"/>
      <c r="H7" s="650"/>
      <c r="I7" s="650"/>
      <c r="J7" s="650"/>
      <c r="K7" s="650"/>
      <c r="L7" s="650"/>
      <c r="M7" s="650"/>
      <c r="N7" s="651">
        <v>33.17</v>
      </c>
      <c r="O7" s="651"/>
      <c r="P7" s="652">
        <v>50.15</v>
      </c>
      <c r="Q7" s="653">
        <v>154500</v>
      </c>
      <c r="R7" s="652">
        <v>52.66</v>
      </c>
      <c r="S7" s="684">
        <v>17.71</v>
      </c>
      <c r="T7" s="268">
        <v>154536</v>
      </c>
      <c r="U7" s="269">
        <f t="shared" ref="U7:U9" si="0">SUM(N7+S7)</f>
        <v>50.88</v>
      </c>
      <c r="V7" s="270"/>
      <c r="W7" s="270"/>
      <c r="X7" s="270"/>
      <c r="Y7" s="271">
        <v>154536</v>
      </c>
      <c r="Z7" s="271" t="e">
        <v>#DIV/0!</v>
      </c>
      <c r="AA7" s="271"/>
      <c r="AB7" s="25"/>
      <c r="AC7" s="263">
        <f>SUM(P7+S7)</f>
        <v>67.86</v>
      </c>
      <c r="AD7" s="260">
        <f>SUM(R7+S7)</f>
        <v>70.37</v>
      </c>
      <c r="AE7" s="1"/>
      <c r="AF7" s="1"/>
      <c r="AG7" s="1"/>
      <c r="AH7" s="1"/>
      <c r="AI7" s="1"/>
    </row>
    <row r="8" spans="1:42" x14ac:dyDescent="0.25">
      <c r="A8" s="76">
        <v>2</v>
      </c>
      <c r="B8" s="713" t="s">
        <v>310</v>
      </c>
      <c r="C8" s="714"/>
      <c r="D8" s="714"/>
      <c r="E8" s="714"/>
      <c r="F8" s="715"/>
      <c r="G8" s="650"/>
      <c r="H8" s="650"/>
      <c r="I8" s="650"/>
      <c r="J8" s="650"/>
      <c r="K8" s="650"/>
      <c r="L8" s="650"/>
      <c r="M8" s="650"/>
      <c r="N8" s="651">
        <v>33.17</v>
      </c>
      <c r="O8" s="651"/>
      <c r="P8" s="652">
        <v>50.15</v>
      </c>
      <c r="Q8" s="653">
        <v>154500</v>
      </c>
      <c r="R8" s="652">
        <v>52.66</v>
      </c>
      <c r="S8" s="684">
        <v>14.92</v>
      </c>
      <c r="T8" s="268">
        <v>154536</v>
      </c>
      <c r="U8" s="269">
        <f t="shared" si="0"/>
        <v>48.09</v>
      </c>
      <c r="V8" s="270"/>
      <c r="W8" s="270"/>
      <c r="X8" s="270"/>
      <c r="Y8" s="271">
        <v>154536</v>
      </c>
      <c r="Z8" s="271" t="e">
        <v>#DIV/0!</v>
      </c>
      <c r="AA8" s="271"/>
      <c r="AB8" s="25"/>
      <c r="AC8" s="263">
        <f t="shared" ref="AC8:AC22" si="1">SUM(P8+S8)</f>
        <v>65.069999999999993</v>
      </c>
      <c r="AD8" s="260">
        <f t="shared" ref="AD8:AD22" si="2">SUM(R8+S8)</f>
        <v>67.58</v>
      </c>
      <c r="AE8" s="1"/>
      <c r="AF8" s="1"/>
      <c r="AG8" s="1"/>
      <c r="AH8" s="1"/>
      <c r="AI8" s="1"/>
    </row>
    <row r="9" spans="1:42" x14ac:dyDescent="0.25">
      <c r="A9" s="76">
        <v>3</v>
      </c>
      <c r="B9" s="828" t="s">
        <v>311</v>
      </c>
      <c r="C9" s="829"/>
      <c r="D9" s="829"/>
      <c r="E9" s="829"/>
      <c r="F9" s="830"/>
      <c r="G9" s="650"/>
      <c r="H9" s="650"/>
      <c r="I9" s="650"/>
      <c r="J9" s="650"/>
      <c r="K9" s="650"/>
      <c r="L9" s="650"/>
      <c r="M9" s="650"/>
      <c r="N9" s="651">
        <v>12.22</v>
      </c>
      <c r="O9" s="651"/>
      <c r="P9" s="652">
        <v>18.47</v>
      </c>
      <c r="Q9" s="653"/>
      <c r="R9" s="652">
        <v>19.39</v>
      </c>
      <c r="S9" s="685">
        <v>1.59</v>
      </c>
      <c r="T9" s="268"/>
      <c r="U9" s="269">
        <f t="shared" si="0"/>
        <v>13.81</v>
      </c>
      <c r="V9" s="270"/>
      <c r="W9" s="270"/>
      <c r="X9" s="270"/>
      <c r="Y9" s="271"/>
      <c r="Z9" s="271"/>
      <c r="AA9" s="271"/>
      <c r="AB9" s="25"/>
      <c r="AC9" s="263">
        <f t="shared" si="1"/>
        <v>20.059999999999999</v>
      </c>
      <c r="AD9" s="260">
        <f t="shared" si="2"/>
        <v>20.98</v>
      </c>
      <c r="AE9" s="1"/>
      <c r="AF9" s="1"/>
      <c r="AG9" s="522"/>
      <c r="AH9" s="1"/>
      <c r="AI9" s="1"/>
    </row>
    <row r="10" spans="1:42" x14ac:dyDescent="0.25">
      <c r="A10" s="76">
        <v>6</v>
      </c>
      <c r="B10" s="272" t="s">
        <v>493</v>
      </c>
      <c r="C10" s="273"/>
      <c r="D10" s="273"/>
      <c r="E10" s="273"/>
      <c r="F10" s="274"/>
      <c r="G10" s="94"/>
      <c r="H10" s="94"/>
      <c r="I10" s="94"/>
      <c r="J10" s="94"/>
      <c r="K10" s="94"/>
      <c r="L10" s="94"/>
      <c r="M10" s="705"/>
      <c r="N10" s="275">
        <v>9.2200000000000006</v>
      </c>
      <c r="O10" s="275"/>
      <c r="P10" s="159">
        <v>13.93</v>
      </c>
      <c r="Q10" s="276">
        <v>52400</v>
      </c>
      <c r="R10" s="159">
        <v>14.63</v>
      </c>
      <c r="S10" s="277">
        <v>4.0999999999999996</v>
      </c>
      <c r="T10" s="268">
        <f>SUM(N10+Q10)</f>
        <v>52409.22</v>
      </c>
      <c r="U10" s="269">
        <f t="shared" ref="U10" si="3">SUM(P10+S10)</f>
        <v>18.03</v>
      </c>
      <c r="V10" s="270"/>
      <c r="W10" s="270"/>
      <c r="X10" s="270"/>
      <c r="Y10" s="271">
        <f>SUM(P10+Q10)</f>
        <v>52413.93</v>
      </c>
      <c r="Z10" s="271" t="e">
        <f>ROUND(Y10/#REF!,-1)</f>
        <v>#REF!</v>
      </c>
      <c r="AA10" s="271"/>
      <c r="AB10" s="25"/>
      <c r="AC10" s="263">
        <f t="shared" si="1"/>
        <v>18.03</v>
      </c>
      <c r="AD10" s="260">
        <f t="shared" si="2"/>
        <v>18.73</v>
      </c>
      <c r="AE10" s="1"/>
      <c r="AF10" s="1"/>
      <c r="AG10" s="1"/>
      <c r="AH10" s="1"/>
      <c r="AI10" s="1"/>
    </row>
    <row r="11" spans="1:42" x14ac:dyDescent="0.25">
      <c r="A11" s="223">
        <v>7</v>
      </c>
      <c r="B11" s="273" t="s">
        <v>314</v>
      </c>
      <c r="C11" s="273"/>
      <c r="D11" s="273"/>
      <c r="E11" s="273"/>
      <c r="F11" s="274"/>
      <c r="G11" s="94"/>
      <c r="H11" s="94"/>
      <c r="I11" s="94"/>
      <c r="J11" s="94"/>
      <c r="K11" s="94"/>
      <c r="L11" s="94"/>
      <c r="M11" s="278"/>
      <c r="N11" s="275">
        <v>5.33</v>
      </c>
      <c r="O11" s="275"/>
      <c r="P11" s="159">
        <v>10.57</v>
      </c>
      <c r="Q11" s="276">
        <v>2800</v>
      </c>
      <c r="R11" s="159">
        <v>11.1</v>
      </c>
      <c r="S11" s="277">
        <v>0.34</v>
      </c>
      <c r="T11" s="268">
        <f t="shared" ref="T11" si="4">SUM(N11+Q11)</f>
        <v>2805.33</v>
      </c>
      <c r="U11" s="269">
        <f t="shared" ref="U11:U22" si="5">SUM(N11+S11)</f>
        <v>5.67</v>
      </c>
      <c r="V11" s="270"/>
      <c r="W11" s="270"/>
      <c r="X11" s="270"/>
      <c r="Y11" s="271">
        <f t="shared" ref="Y11" si="6">SUM(P11+Q11)</f>
        <v>2810.57</v>
      </c>
      <c r="Z11" s="271" t="e">
        <f>ROUND(Y11/#REF!,-1)</f>
        <v>#REF!</v>
      </c>
      <c r="AA11" s="271"/>
      <c r="AB11" s="25"/>
      <c r="AC11" s="263">
        <f t="shared" si="1"/>
        <v>10.91</v>
      </c>
      <c r="AD11" s="260">
        <f t="shared" si="2"/>
        <v>11.44</v>
      </c>
      <c r="AE11" s="1"/>
      <c r="AF11" s="1"/>
      <c r="AG11" s="1"/>
      <c r="AH11" s="1"/>
      <c r="AI11" s="1"/>
    </row>
    <row r="12" spans="1:42" x14ac:dyDescent="0.25">
      <c r="A12" s="223">
        <v>8</v>
      </c>
      <c r="B12" s="828" t="s">
        <v>315</v>
      </c>
      <c r="C12" s="829"/>
      <c r="D12" s="829"/>
      <c r="E12" s="829"/>
      <c r="F12" s="830"/>
      <c r="G12" s="94"/>
      <c r="H12" s="94"/>
      <c r="I12" s="94"/>
      <c r="J12" s="94"/>
      <c r="K12" s="94"/>
      <c r="L12" s="94"/>
      <c r="M12" s="279"/>
      <c r="N12" s="275">
        <v>13.82</v>
      </c>
      <c r="O12" s="275"/>
      <c r="P12" s="159">
        <v>20.88</v>
      </c>
      <c r="Q12" s="276"/>
      <c r="R12" s="159">
        <v>21.92</v>
      </c>
      <c r="S12" s="277">
        <v>1.82</v>
      </c>
      <c r="T12" s="268"/>
      <c r="U12" s="269">
        <f t="shared" si="5"/>
        <v>15.64</v>
      </c>
      <c r="V12" s="270"/>
      <c r="W12" s="270"/>
      <c r="X12" s="270"/>
      <c r="Y12" s="271"/>
      <c r="Z12" s="271"/>
      <c r="AA12" s="271"/>
      <c r="AB12" s="25"/>
      <c r="AC12" s="263">
        <f t="shared" si="1"/>
        <v>22.7</v>
      </c>
      <c r="AD12" s="260">
        <f t="shared" si="2"/>
        <v>23.740000000000002</v>
      </c>
      <c r="AE12" s="1"/>
      <c r="AF12" s="1"/>
      <c r="AG12" s="1"/>
      <c r="AH12" s="1"/>
      <c r="AI12" s="1"/>
    </row>
    <row r="13" spans="1:42" x14ac:dyDescent="0.25">
      <c r="A13" s="223">
        <v>9</v>
      </c>
      <c r="B13" s="280" t="s">
        <v>316</v>
      </c>
      <c r="C13" s="280"/>
      <c r="D13" s="280"/>
      <c r="E13" s="280"/>
      <c r="F13" s="281"/>
      <c r="G13" s="273"/>
      <c r="H13" s="273"/>
      <c r="I13" s="273"/>
      <c r="J13" s="273"/>
      <c r="K13" s="273"/>
      <c r="L13" s="273"/>
      <c r="M13" s="273"/>
      <c r="N13" s="275">
        <v>32.5</v>
      </c>
      <c r="O13" s="275"/>
      <c r="P13" s="159">
        <v>51.61</v>
      </c>
      <c r="Q13" s="276">
        <v>42600</v>
      </c>
      <c r="R13" s="159">
        <v>63.02</v>
      </c>
      <c r="S13" s="277">
        <v>5.95</v>
      </c>
      <c r="T13" s="268">
        <f>SUM(N13+Q13)</f>
        <v>42632.5</v>
      </c>
      <c r="U13" s="269">
        <f>SUM(N13+S13)</f>
        <v>38.450000000000003</v>
      </c>
      <c r="V13" s="270"/>
      <c r="W13" s="270"/>
      <c r="X13" s="270"/>
      <c r="Y13" s="271">
        <f>SUM(P13+Q13)</f>
        <v>42651.61</v>
      </c>
      <c r="Z13" s="271" t="e">
        <f>ROUND(Y13/#REF!,-1)</f>
        <v>#REF!</v>
      </c>
      <c r="AA13" s="271"/>
      <c r="AB13" s="25"/>
      <c r="AC13" s="263">
        <f>SUM(P13+S13)</f>
        <v>57.56</v>
      </c>
      <c r="AD13" s="260">
        <f>SUM(R13+S13)</f>
        <v>68.97</v>
      </c>
      <c r="AE13" s="1"/>
      <c r="AF13" s="1"/>
      <c r="AG13" s="1"/>
      <c r="AH13" s="1"/>
      <c r="AI13" s="1"/>
    </row>
    <row r="14" spans="1:42" x14ac:dyDescent="0.25">
      <c r="A14" s="223">
        <v>10</v>
      </c>
      <c r="B14" s="280" t="s">
        <v>317</v>
      </c>
      <c r="C14" s="280"/>
      <c r="D14" s="280"/>
      <c r="E14" s="280"/>
      <c r="F14" s="281"/>
      <c r="G14" s="273"/>
      <c r="H14" s="273"/>
      <c r="I14" s="273"/>
      <c r="J14" s="273"/>
      <c r="K14" s="273"/>
      <c r="L14" s="273"/>
      <c r="M14" s="273"/>
      <c r="N14" s="275">
        <v>39</v>
      </c>
      <c r="O14" s="275"/>
      <c r="P14" s="159">
        <v>61.93</v>
      </c>
      <c r="Q14" s="276">
        <v>42600</v>
      </c>
      <c r="R14" s="159">
        <v>75.62</v>
      </c>
      <c r="S14" s="277">
        <v>5.95</v>
      </c>
      <c r="T14" s="268">
        <f>SUM(N14+Q14)</f>
        <v>42639</v>
      </c>
      <c r="U14" s="269">
        <f>SUM(N14+S14)</f>
        <v>44.95</v>
      </c>
      <c r="V14" s="270"/>
      <c r="W14" s="270"/>
      <c r="X14" s="270"/>
      <c r="Y14" s="271">
        <f>SUM(P14+Q14)</f>
        <v>42661.93</v>
      </c>
      <c r="Z14" s="271" t="e">
        <f>ROUND(Y14/#REF!,-1)</f>
        <v>#REF!</v>
      </c>
      <c r="AA14" s="271"/>
      <c r="AB14" s="25"/>
      <c r="AC14" s="263">
        <f t="shared" si="1"/>
        <v>67.88</v>
      </c>
      <c r="AD14" s="260">
        <f>SUM(R14+S14)</f>
        <v>81.570000000000007</v>
      </c>
      <c r="AE14" s="1"/>
      <c r="AF14" s="1"/>
      <c r="AG14" s="1"/>
      <c r="AH14" s="1"/>
      <c r="AI14" s="1"/>
    </row>
    <row r="15" spans="1:42" x14ac:dyDescent="0.25">
      <c r="A15" s="251">
        <v>11</v>
      </c>
      <c r="B15" s="282" t="s">
        <v>318</v>
      </c>
      <c r="C15" s="283"/>
      <c r="D15" s="283"/>
      <c r="E15" s="283"/>
      <c r="F15" s="284"/>
      <c r="G15" s="273"/>
      <c r="H15" s="273"/>
      <c r="I15" s="273"/>
      <c r="J15" s="273"/>
      <c r="K15" s="285"/>
      <c r="L15" s="285"/>
      <c r="M15" s="273"/>
      <c r="N15" s="275">
        <v>26.42</v>
      </c>
      <c r="O15" s="275"/>
      <c r="P15" s="159">
        <v>41.94</v>
      </c>
      <c r="Q15" s="276">
        <v>25200</v>
      </c>
      <c r="R15" s="159">
        <v>51.22</v>
      </c>
      <c r="S15" s="277">
        <v>3.65</v>
      </c>
      <c r="T15" s="268">
        <f>SUM(N15+Q15)</f>
        <v>25226.42</v>
      </c>
      <c r="U15" s="269">
        <f>SUM(N15+S15)</f>
        <v>30.07</v>
      </c>
      <c r="V15" s="270"/>
      <c r="W15" s="270"/>
      <c r="X15" s="270"/>
      <c r="Y15" s="271">
        <f>SUM(P15+Q15)</f>
        <v>25241.94</v>
      </c>
      <c r="Z15" s="271"/>
      <c r="AA15" s="271"/>
      <c r="AB15" s="25"/>
      <c r="AC15" s="263">
        <f t="shared" si="1"/>
        <v>45.589999999999996</v>
      </c>
      <c r="AD15" s="260">
        <f t="shared" si="2"/>
        <v>54.87</v>
      </c>
      <c r="AE15" s="523"/>
      <c r="AF15" s="523"/>
      <c r="AG15" s="1"/>
      <c r="AH15" s="1"/>
      <c r="AI15" s="1"/>
    </row>
    <row r="16" spans="1:42" x14ac:dyDescent="0.25">
      <c r="A16" s="223">
        <v>12</v>
      </c>
      <c r="B16" s="225" t="s">
        <v>319</v>
      </c>
      <c r="C16" s="54"/>
      <c r="D16" s="225"/>
      <c r="E16" s="225"/>
      <c r="F16" s="226"/>
      <c r="G16" s="94"/>
      <c r="H16" s="94"/>
      <c r="I16" s="94"/>
      <c r="J16" s="94"/>
      <c r="K16" s="75"/>
      <c r="L16" s="75"/>
      <c r="M16" s="286">
        <v>280000</v>
      </c>
      <c r="N16" s="275">
        <v>32.5</v>
      </c>
      <c r="O16" s="275"/>
      <c r="P16" s="159">
        <v>56.77</v>
      </c>
      <c r="Q16" s="276">
        <v>36900</v>
      </c>
      <c r="R16" s="159">
        <v>63.02</v>
      </c>
      <c r="S16" s="277">
        <v>11.25</v>
      </c>
      <c r="T16" s="268">
        <f t="shared" ref="T16:T22" si="7">SUM(N16+Q16)</f>
        <v>36932.5</v>
      </c>
      <c r="U16" s="269">
        <f t="shared" si="5"/>
        <v>43.75</v>
      </c>
      <c r="V16" s="270"/>
      <c r="W16" s="270"/>
      <c r="X16" s="270"/>
      <c r="Y16" s="271">
        <f t="shared" ref="Y16:Y22" si="8">SUM(P16+Q16)</f>
        <v>36956.769999999997</v>
      </c>
      <c r="Z16" s="271" t="e">
        <f>ROUND(Y16/#REF!,-1)</f>
        <v>#REF!</v>
      </c>
      <c r="AA16" s="271"/>
      <c r="AB16" s="25"/>
      <c r="AC16" s="263">
        <f t="shared" si="1"/>
        <v>68.02000000000001</v>
      </c>
      <c r="AD16" s="260">
        <f t="shared" si="2"/>
        <v>74.27000000000001</v>
      </c>
      <c r="AE16" s="1"/>
      <c r="AF16" s="1"/>
      <c r="AG16" s="1"/>
      <c r="AH16" s="1"/>
      <c r="AI16" s="1"/>
    </row>
    <row r="17" spans="1:35" x14ac:dyDescent="0.25">
      <c r="A17" s="223">
        <v>13</v>
      </c>
      <c r="B17" s="225" t="s">
        <v>320</v>
      </c>
      <c r="C17" s="225"/>
      <c r="D17" s="225"/>
      <c r="E17" s="225"/>
      <c r="F17" s="226"/>
      <c r="G17" s="94"/>
      <c r="H17" s="94"/>
      <c r="I17" s="94"/>
      <c r="J17" s="94"/>
      <c r="K17" s="75"/>
      <c r="L17" s="75"/>
      <c r="M17" s="278"/>
      <c r="N17" s="275">
        <v>22.35</v>
      </c>
      <c r="O17" s="275"/>
      <c r="P17" s="159">
        <v>39.01</v>
      </c>
      <c r="Q17" s="276">
        <v>2200</v>
      </c>
      <c r="R17" s="159">
        <v>45</v>
      </c>
      <c r="S17" s="277">
        <v>0.32</v>
      </c>
      <c r="T17" s="268">
        <f t="shared" si="7"/>
        <v>2222.35</v>
      </c>
      <c r="U17" s="269">
        <f t="shared" si="5"/>
        <v>22.67</v>
      </c>
      <c r="V17" s="270"/>
      <c r="W17" s="270"/>
      <c r="X17" s="270"/>
      <c r="Y17" s="271">
        <f t="shared" si="8"/>
        <v>2239.0100000000002</v>
      </c>
      <c r="Z17" s="271" t="e">
        <f>ROUND(Y17/#REF!,-1)</f>
        <v>#REF!</v>
      </c>
      <c r="AA17" s="271"/>
      <c r="AB17" s="25"/>
      <c r="AC17" s="263">
        <f t="shared" si="1"/>
        <v>39.33</v>
      </c>
      <c r="AD17" s="260">
        <f t="shared" si="2"/>
        <v>45.32</v>
      </c>
      <c r="AE17" s="1"/>
      <c r="AF17" s="1"/>
      <c r="AG17" s="1"/>
      <c r="AH17" s="1"/>
      <c r="AI17" s="1"/>
    </row>
    <row r="18" spans="1:35" x14ac:dyDescent="0.25">
      <c r="A18" s="223">
        <v>14</v>
      </c>
      <c r="B18" s="225" t="s">
        <v>322</v>
      </c>
      <c r="C18" s="54"/>
      <c r="D18" s="54"/>
      <c r="E18" s="54"/>
      <c r="F18" s="61"/>
      <c r="G18" s="94"/>
      <c r="H18" s="94"/>
      <c r="I18" s="94"/>
      <c r="J18" s="94"/>
      <c r="K18" s="94"/>
      <c r="L18" s="94"/>
      <c r="M18" s="278"/>
      <c r="N18" s="275">
        <v>32.5</v>
      </c>
      <c r="O18" s="275"/>
      <c r="P18" s="159">
        <v>65.510000000000005</v>
      </c>
      <c r="Q18" s="276">
        <v>55300</v>
      </c>
      <c r="R18" s="159">
        <v>75.62</v>
      </c>
      <c r="S18" s="277">
        <v>6</v>
      </c>
      <c r="T18" s="268">
        <f t="shared" si="7"/>
        <v>55332.5</v>
      </c>
      <c r="U18" s="269">
        <f t="shared" si="5"/>
        <v>38.5</v>
      </c>
      <c r="V18" s="270"/>
      <c r="W18" s="270"/>
      <c r="X18" s="270"/>
      <c r="Y18" s="271">
        <f t="shared" si="8"/>
        <v>55365.51</v>
      </c>
      <c r="Z18" s="271" t="e">
        <f>ROUND(Y18/#REF!,-1)</f>
        <v>#REF!</v>
      </c>
      <c r="AA18" s="271"/>
      <c r="AB18" s="25"/>
      <c r="AC18" s="263">
        <f t="shared" si="1"/>
        <v>71.510000000000005</v>
      </c>
      <c r="AD18" s="260">
        <f t="shared" si="2"/>
        <v>81.62</v>
      </c>
      <c r="AE18" s="1"/>
      <c r="AF18" s="1"/>
      <c r="AG18" s="1"/>
      <c r="AH18" s="1"/>
      <c r="AI18" s="1"/>
    </row>
    <row r="19" spans="1:35" x14ac:dyDescent="0.25">
      <c r="A19" s="223">
        <v>15</v>
      </c>
      <c r="B19" s="273" t="s">
        <v>323</v>
      </c>
      <c r="C19" s="54"/>
      <c r="D19" s="54"/>
      <c r="E19" s="54"/>
      <c r="F19" s="70"/>
      <c r="G19" s="118"/>
      <c r="H19" s="118"/>
      <c r="I19" s="118"/>
      <c r="J19" s="118"/>
      <c r="K19" s="118"/>
      <c r="L19" s="118"/>
      <c r="M19" s="118"/>
      <c r="N19" s="275">
        <v>5.79</v>
      </c>
      <c r="O19" s="275"/>
      <c r="P19" s="159">
        <v>8.75</v>
      </c>
      <c r="Q19" s="223">
        <v>1400</v>
      </c>
      <c r="R19" s="159">
        <v>9.19</v>
      </c>
      <c r="S19" s="277">
        <v>0.17</v>
      </c>
      <c r="T19" s="268">
        <f t="shared" si="7"/>
        <v>1405.79</v>
      </c>
      <c r="U19" s="269">
        <f t="shared" si="5"/>
        <v>5.96</v>
      </c>
      <c r="V19" s="270"/>
      <c r="W19" s="270"/>
      <c r="X19" s="270"/>
      <c r="Y19" s="271">
        <f t="shared" si="8"/>
        <v>1408.75</v>
      </c>
      <c r="Z19" s="271" t="e">
        <f>ROUND(Y19/#REF!,-1)</f>
        <v>#REF!</v>
      </c>
      <c r="AA19" s="271"/>
      <c r="AB19" s="25"/>
      <c r="AC19" s="263">
        <f t="shared" si="1"/>
        <v>8.92</v>
      </c>
      <c r="AD19" s="260">
        <f t="shared" si="2"/>
        <v>9.36</v>
      </c>
      <c r="AE19" s="1"/>
      <c r="AF19" s="1"/>
      <c r="AG19" s="1"/>
      <c r="AH19" s="1"/>
      <c r="AI19" s="1"/>
    </row>
    <row r="20" spans="1:35" x14ac:dyDescent="0.25">
      <c r="A20" s="223">
        <v>16</v>
      </c>
      <c r="B20" s="272" t="s">
        <v>324</v>
      </c>
      <c r="C20" s="54"/>
      <c r="D20" s="54"/>
      <c r="E20" s="54"/>
      <c r="F20" s="61"/>
      <c r="G20" s="155"/>
      <c r="H20" s="155"/>
      <c r="I20" s="155"/>
      <c r="J20" s="155"/>
      <c r="K20" s="155"/>
      <c r="L20" s="155"/>
      <c r="M20" s="155"/>
      <c r="N20" s="275">
        <v>11.58</v>
      </c>
      <c r="O20" s="275"/>
      <c r="P20" s="159">
        <v>17.5</v>
      </c>
      <c r="Q20" s="223">
        <v>1400</v>
      </c>
      <c r="R20" s="159">
        <v>18.38</v>
      </c>
      <c r="S20" s="277">
        <v>0.17</v>
      </c>
      <c r="T20" s="268">
        <f t="shared" si="7"/>
        <v>1411.58</v>
      </c>
      <c r="U20" s="269">
        <f t="shared" si="5"/>
        <v>11.75</v>
      </c>
      <c r="V20" s="270"/>
      <c r="W20" s="270"/>
      <c r="X20" s="270"/>
      <c r="Y20" s="271">
        <f t="shared" si="8"/>
        <v>1417.5</v>
      </c>
      <c r="Z20" s="271" t="e">
        <f>ROUND(Y20/#REF!,-1)</f>
        <v>#REF!</v>
      </c>
      <c r="AA20" s="271"/>
      <c r="AB20" s="25"/>
      <c r="AC20" s="263">
        <f t="shared" si="1"/>
        <v>17.670000000000002</v>
      </c>
      <c r="AD20" s="260">
        <f t="shared" si="2"/>
        <v>18.55</v>
      </c>
      <c r="AE20" s="1"/>
      <c r="AF20" s="1"/>
      <c r="AG20" s="1"/>
      <c r="AH20" s="1"/>
      <c r="AI20" s="1"/>
    </row>
    <row r="21" spans="1:35" x14ac:dyDescent="0.25">
      <c r="A21" s="223">
        <v>17</v>
      </c>
      <c r="B21" s="816" t="s">
        <v>325</v>
      </c>
      <c r="C21" s="817"/>
      <c r="D21" s="817"/>
      <c r="E21" s="817"/>
      <c r="F21" s="818"/>
      <c r="G21" s="289"/>
      <c r="H21" s="289"/>
      <c r="I21" s="289"/>
      <c r="J21" s="289"/>
      <c r="K21" s="289"/>
      <c r="L21" s="289"/>
      <c r="M21" s="289"/>
      <c r="N21" s="275">
        <v>5.08</v>
      </c>
      <c r="O21" s="275"/>
      <c r="P21" s="159">
        <v>7.68</v>
      </c>
      <c r="Q21" s="223">
        <v>1400</v>
      </c>
      <c r="R21" s="159">
        <v>8.06</v>
      </c>
      <c r="S21" s="277">
        <v>0.17</v>
      </c>
      <c r="T21" s="268">
        <f t="shared" si="7"/>
        <v>1405.08</v>
      </c>
      <c r="U21" s="269">
        <f t="shared" si="5"/>
        <v>5.25</v>
      </c>
      <c r="V21" s="270"/>
      <c r="W21" s="270"/>
      <c r="X21" s="270"/>
      <c r="Y21" s="271">
        <f t="shared" si="8"/>
        <v>1407.68</v>
      </c>
      <c r="Z21" s="271" t="e">
        <f>ROUND(Y21/#REF!,-1)</f>
        <v>#REF!</v>
      </c>
      <c r="AA21" s="720"/>
      <c r="AB21" s="25"/>
      <c r="AC21" s="263">
        <f t="shared" si="1"/>
        <v>7.85</v>
      </c>
      <c r="AD21" s="260">
        <f t="shared" si="2"/>
        <v>8.23</v>
      </c>
      <c r="AE21" s="1"/>
      <c r="AF21" s="1"/>
      <c r="AG21" s="1"/>
      <c r="AH21" s="1"/>
      <c r="AI21" s="1"/>
    </row>
    <row r="22" spans="1:35" x14ac:dyDescent="0.25">
      <c r="A22" s="223">
        <v>18</v>
      </c>
      <c r="B22" s="816" t="s">
        <v>326</v>
      </c>
      <c r="C22" s="817"/>
      <c r="D22" s="817"/>
      <c r="E22" s="817"/>
      <c r="F22" s="818"/>
      <c r="G22" s="54"/>
      <c r="H22" s="54"/>
      <c r="I22" s="54"/>
      <c r="J22" s="54"/>
      <c r="K22" s="54"/>
      <c r="L22" s="54"/>
      <c r="M22" s="39"/>
      <c r="N22" s="275">
        <v>7.63</v>
      </c>
      <c r="O22" s="275"/>
      <c r="P22" s="159">
        <v>11.53</v>
      </c>
      <c r="Q22" s="223">
        <v>1400</v>
      </c>
      <c r="R22" s="159">
        <v>12.11</v>
      </c>
      <c r="S22" s="277">
        <v>0.17</v>
      </c>
      <c r="T22" s="268">
        <f t="shared" si="7"/>
        <v>1407.63</v>
      </c>
      <c r="U22" s="269">
        <f t="shared" si="5"/>
        <v>7.8</v>
      </c>
      <c r="V22" s="270"/>
      <c r="W22" s="270"/>
      <c r="X22" s="270"/>
      <c r="Y22" s="271">
        <f t="shared" si="8"/>
        <v>1411.53</v>
      </c>
      <c r="Z22" s="271" t="e">
        <f>ROUND(Y22/#REF!,-1)</f>
        <v>#REF!</v>
      </c>
      <c r="AA22" s="708"/>
      <c r="AB22" s="164"/>
      <c r="AC22" s="263">
        <f t="shared" si="1"/>
        <v>11.7</v>
      </c>
      <c r="AD22" s="260">
        <f t="shared" si="2"/>
        <v>12.28</v>
      </c>
      <c r="AE22" s="1"/>
      <c r="AF22" s="1"/>
      <c r="AG22" s="1"/>
      <c r="AH22" s="1"/>
      <c r="AI22" s="1"/>
    </row>
    <row r="23" spans="1:35" x14ac:dyDescent="0.25">
      <c r="A23" s="825" t="s">
        <v>327</v>
      </c>
      <c r="B23" s="826"/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6"/>
      <c r="T23" s="826"/>
      <c r="U23" s="826"/>
      <c r="V23" s="826"/>
      <c r="W23" s="826"/>
      <c r="X23" s="826"/>
      <c r="Y23" s="826"/>
      <c r="Z23" s="826"/>
      <c r="AA23" s="826"/>
      <c r="AB23" s="826"/>
      <c r="AC23" s="826"/>
      <c r="AD23" s="95"/>
      <c r="AE23" s="1"/>
      <c r="AF23" s="1"/>
      <c r="AG23" s="1"/>
      <c r="AH23" s="1"/>
      <c r="AI23" s="1"/>
    </row>
    <row r="24" spans="1:35" x14ac:dyDescent="0.25">
      <c r="A24" s="826" t="s">
        <v>328</v>
      </c>
      <c r="B24" s="826"/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  <c r="Z24" s="232"/>
      <c r="AA24" s="232"/>
      <c r="AB24" s="232"/>
      <c r="AC24" s="263"/>
      <c r="AD24" s="95"/>
      <c r="AE24" s="1"/>
      <c r="AF24" s="1"/>
      <c r="AG24" s="1"/>
      <c r="AH24" s="1"/>
      <c r="AI24" s="1"/>
    </row>
    <row r="25" spans="1:35" x14ac:dyDescent="0.25">
      <c r="A25" s="76">
        <v>1</v>
      </c>
      <c r="B25" s="816" t="s">
        <v>492</v>
      </c>
      <c r="C25" s="817"/>
      <c r="D25" s="817"/>
      <c r="E25" s="817"/>
      <c r="F25" s="818"/>
      <c r="G25" s="292"/>
      <c r="H25" s="292"/>
      <c r="I25" s="292"/>
      <c r="J25" s="283"/>
      <c r="K25" s="283"/>
      <c r="L25" s="283"/>
      <c r="M25" s="293"/>
      <c r="N25" s="294">
        <v>9.2200000000000006</v>
      </c>
      <c r="O25" s="294"/>
      <c r="P25" s="295">
        <v>13.93</v>
      </c>
      <c r="Q25" s="296">
        <v>76500</v>
      </c>
      <c r="R25" s="295">
        <v>14.63</v>
      </c>
      <c r="S25" s="297">
        <v>5.75</v>
      </c>
      <c r="T25" s="298">
        <f>SUM(N25+Q25)</f>
        <v>76509.22</v>
      </c>
      <c r="U25" s="266">
        <v>13.64</v>
      </c>
      <c r="V25" s="299"/>
      <c r="W25" s="299"/>
      <c r="X25" s="299"/>
      <c r="Y25" s="300">
        <f>SUM(P25+Q25)</f>
        <v>76513.929999999993</v>
      </c>
      <c r="Z25" s="301"/>
      <c r="AA25" s="301"/>
      <c r="AB25" s="303"/>
      <c r="AC25" s="263">
        <f>SUM(P25+S25)</f>
        <v>19.68</v>
      </c>
      <c r="AD25" s="313">
        <f t="shared" ref="AD25:AD28" si="9">SUM(R25+S25)</f>
        <v>20.380000000000003</v>
      </c>
      <c r="AE25" s="1"/>
      <c r="AF25" s="1"/>
      <c r="AG25" s="1"/>
      <c r="AH25" s="1"/>
      <c r="AI25" s="1"/>
    </row>
    <row r="26" spans="1:35" x14ac:dyDescent="0.25">
      <c r="A26" s="76">
        <v>2</v>
      </c>
      <c r="B26" s="816" t="s">
        <v>540</v>
      </c>
      <c r="C26" s="817"/>
      <c r="D26" s="817"/>
      <c r="E26" s="817"/>
      <c r="F26" s="818"/>
      <c r="G26" s="292"/>
      <c r="H26" s="292"/>
      <c r="I26" s="292"/>
      <c r="J26" s="283"/>
      <c r="K26" s="283"/>
      <c r="L26" s="283"/>
      <c r="M26" s="293"/>
      <c r="N26" s="294">
        <v>9.2200000000000006</v>
      </c>
      <c r="O26" s="294"/>
      <c r="P26" s="295">
        <v>13.93</v>
      </c>
      <c r="Q26" s="296">
        <v>76500</v>
      </c>
      <c r="R26" s="295">
        <v>14.63</v>
      </c>
      <c r="S26" s="297">
        <v>6.3</v>
      </c>
      <c r="T26" s="298">
        <f>SUM(N26+Q26)</f>
        <v>76509.22</v>
      </c>
      <c r="U26" s="266">
        <v>13.64</v>
      </c>
      <c r="V26" s="299"/>
      <c r="W26" s="299"/>
      <c r="X26" s="299"/>
      <c r="Y26" s="300">
        <f>SUM(P26+Q26)</f>
        <v>76513.929999999993</v>
      </c>
      <c r="Z26" s="301"/>
      <c r="AA26" s="301"/>
      <c r="AB26" s="303"/>
      <c r="AC26" s="263">
        <f>SUM(P26+S26)</f>
        <v>20.23</v>
      </c>
      <c r="AD26" s="313">
        <f t="shared" si="9"/>
        <v>20.93</v>
      </c>
      <c r="AE26" s="1"/>
      <c r="AF26" s="1"/>
      <c r="AG26" s="1"/>
      <c r="AH26" s="1"/>
      <c r="AI26" s="1"/>
    </row>
    <row r="27" spans="1:35" x14ac:dyDescent="0.25">
      <c r="A27" s="76">
        <v>3</v>
      </c>
      <c r="B27" s="304" t="s">
        <v>534</v>
      </c>
      <c r="C27" s="305"/>
      <c r="D27" s="305"/>
      <c r="E27" s="305"/>
      <c r="F27" s="306"/>
      <c r="G27" s="307"/>
      <c r="H27" s="307"/>
      <c r="I27" s="307"/>
      <c r="J27" s="307"/>
      <c r="K27" s="307"/>
      <c r="L27" s="307"/>
      <c r="M27" s="276">
        <v>39683</v>
      </c>
      <c r="N27" s="308">
        <v>17.78</v>
      </c>
      <c r="O27" s="308"/>
      <c r="P27" s="309">
        <v>26.87</v>
      </c>
      <c r="Q27" s="278">
        <v>164700</v>
      </c>
      <c r="R27" s="309">
        <v>28.21</v>
      </c>
      <c r="S27" s="297">
        <v>19.440000000000001</v>
      </c>
      <c r="T27" s="310">
        <f t="shared" ref="T27:T32" si="10">N27+Q27</f>
        <v>164717.78</v>
      </c>
      <c r="U27" s="266">
        <f t="shared" ref="U27:U32" si="11">SUM(N27+S27)</f>
        <v>37.22</v>
      </c>
      <c r="V27" s="311"/>
      <c r="W27" s="311"/>
      <c r="X27" s="311"/>
      <c r="Y27" s="301">
        <f t="shared" ref="Y27:Y28" si="12">SUM(P27+Q27)</f>
        <v>164726.87</v>
      </c>
      <c r="Z27" s="312"/>
      <c r="AA27" s="720"/>
      <c r="AB27" s="213"/>
      <c r="AC27" s="263">
        <f t="shared" ref="AC27:AC28" si="13">SUM(P27+S27)</f>
        <v>46.31</v>
      </c>
      <c r="AD27" s="313">
        <f t="shared" si="9"/>
        <v>47.650000000000006</v>
      </c>
      <c r="AE27" s="1"/>
      <c r="AF27" s="1"/>
      <c r="AG27" s="1"/>
      <c r="AH27" s="1"/>
      <c r="AI27" s="1"/>
    </row>
    <row r="28" spans="1:35" x14ac:dyDescent="0.25">
      <c r="A28" s="686">
        <v>4</v>
      </c>
      <c r="B28" s="304" t="s">
        <v>541</v>
      </c>
      <c r="C28" s="305"/>
      <c r="D28" s="305"/>
      <c r="E28" s="305"/>
      <c r="F28" s="306"/>
      <c r="G28" s="307"/>
      <c r="H28" s="307"/>
      <c r="I28" s="307"/>
      <c r="J28" s="307"/>
      <c r="K28" s="307"/>
      <c r="L28" s="307"/>
      <c r="M28" s="276">
        <v>39683</v>
      </c>
      <c r="N28" s="308">
        <v>17.78</v>
      </c>
      <c r="O28" s="308"/>
      <c r="P28" s="309">
        <v>26.87</v>
      </c>
      <c r="Q28" s="278">
        <v>164700</v>
      </c>
      <c r="R28" s="309">
        <v>28.21</v>
      </c>
      <c r="S28" s="297">
        <v>18.18</v>
      </c>
      <c r="T28" s="310">
        <f t="shared" si="10"/>
        <v>164717.78</v>
      </c>
      <c r="U28" s="266">
        <f t="shared" si="11"/>
        <v>35.96</v>
      </c>
      <c r="V28" s="311"/>
      <c r="W28" s="311"/>
      <c r="X28" s="311"/>
      <c r="Y28" s="301">
        <f t="shared" si="12"/>
        <v>164726.87</v>
      </c>
      <c r="Z28" s="312"/>
      <c r="AA28" s="720"/>
      <c r="AB28" s="213"/>
      <c r="AC28" s="263">
        <f t="shared" si="13"/>
        <v>45.05</v>
      </c>
      <c r="AD28" s="313">
        <f t="shared" si="9"/>
        <v>46.39</v>
      </c>
      <c r="AE28" s="1"/>
      <c r="AF28" s="1"/>
      <c r="AG28" s="1"/>
      <c r="AH28" s="1"/>
      <c r="AI28" s="1"/>
    </row>
    <row r="29" spans="1:35" x14ac:dyDescent="0.25">
      <c r="A29" s="76">
        <v>5</v>
      </c>
      <c r="B29" s="713" t="s">
        <v>334</v>
      </c>
      <c r="C29" s="714"/>
      <c r="D29" s="714"/>
      <c r="E29" s="714"/>
      <c r="F29" s="715"/>
      <c r="G29" s="307"/>
      <c r="H29" s="307"/>
      <c r="I29" s="307"/>
      <c r="J29" s="307"/>
      <c r="K29" s="307"/>
      <c r="L29" s="307"/>
      <c r="M29" s="276">
        <v>44095</v>
      </c>
      <c r="N29" s="294">
        <v>19.75</v>
      </c>
      <c r="O29" s="294"/>
      <c r="P29" s="295">
        <v>29.85</v>
      </c>
      <c r="Q29" s="278">
        <v>80100</v>
      </c>
      <c r="R29" s="295">
        <v>31.34</v>
      </c>
      <c r="S29" s="297">
        <v>8.92</v>
      </c>
      <c r="T29" s="310">
        <f t="shared" si="10"/>
        <v>80119.75</v>
      </c>
      <c r="U29" s="266">
        <f t="shared" si="11"/>
        <v>28.67</v>
      </c>
      <c r="V29" s="311"/>
      <c r="W29" s="311"/>
      <c r="X29" s="311"/>
      <c r="Y29" s="301">
        <f>SUM(P29+Q29)</f>
        <v>80129.850000000006</v>
      </c>
      <c r="Z29" s="301" t="e">
        <f>ROUND(Y29/#REF!,-1)</f>
        <v>#REF!</v>
      </c>
      <c r="AA29" s="301"/>
      <c r="AB29" s="303"/>
      <c r="AC29" s="263">
        <f>SUM(P29+S29)</f>
        <v>38.770000000000003</v>
      </c>
      <c r="AD29" s="313">
        <f>SUM(R29+S29)</f>
        <v>40.26</v>
      </c>
      <c r="AE29" s="1"/>
      <c r="AF29" s="1"/>
      <c r="AG29" s="1"/>
      <c r="AH29" s="1"/>
      <c r="AI29" s="1"/>
    </row>
    <row r="30" spans="1:35" x14ac:dyDescent="0.25">
      <c r="A30" s="76">
        <v>6</v>
      </c>
      <c r="B30" s="304" t="s">
        <v>531</v>
      </c>
      <c r="C30" s="305"/>
      <c r="D30" s="305"/>
      <c r="E30" s="305"/>
      <c r="F30" s="306"/>
      <c r="G30" s="307"/>
      <c r="H30" s="307"/>
      <c r="I30" s="307"/>
      <c r="J30" s="307"/>
      <c r="K30" s="307"/>
      <c r="L30" s="307"/>
      <c r="M30" s="276">
        <v>39683</v>
      </c>
      <c r="N30" s="308">
        <v>17.78</v>
      </c>
      <c r="O30" s="308"/>
      <c r="P30" s="309">
        <v>26.87</v>
      </c>
      <c r="Q30" s="278">
        <v>164700</v>
      </c>
      <c r="R30" s="309">
        <v>28.21</v>
      </c>
      <c r="S30" s="297">
        <v>16.079999999999998</v>
      </c>
      <c r="T30" s="310">
        <f t="shared" si="10"/>
        <v>164717.78</v>
      </c>
      <c r="U30" s="266">
        <f t="shared" si="11"/>
        <v>33.86</v>
      </c>
      <c r="V30" s="311"/>
      <c r="W30" s="311"/>
      <c r="X30" s="311"/>
      <c r="Y30" s="301">
        <f t="shared" ref="Y30" si="14">SUM(P30+Q30)</f>
        <v>164726.87</v>
      </c>
      <c r="Z30" s="312"/>
      <c r="AA30" s="720"/>
      <c r="AB30" s="213"/>
      <c r="AC30" s="263">
        <f>SUM(P30+S30)</f>
        <v>42.95</v>
      </c>
      <c r="AD30" s="313">
        <f>SUM(R30+S30)</f>
        <v>44.29</v>
      </c>
      <c r="AE30" s="1"/>
      <c r="AF30" s="1"/>
      <c r="AG30" s="1"/>
      <c r="AH30" s="1"/>
      <c r="AI30" s="1"/>
    </row>
    <row r="31" spans="1:35" x14ac:dyDescent="0.25">
      <c r="A31" s="76">
        <v>7</v>
      </c>
      <c r="B31" s="304" t="s">
        <v>550</v>
      </c>
      <c r="C31" s="305"/>
      <c r="D31" s="305"/>
      <c r="E31" s="305"/>
      <c r="F31" s="306"/>
      <c r="G31" s="95"/>
      <c r="H31" s="95"/>
      <c r="I31" s="95"/>
      <c r="J31" s="95"/>
      <c r="K31" s="95"/>
      <c r="L31" s="95"/>
      <c r="M31" s="95"/>
      <c r="N31" s="95"/>
      <c r="O31" s="95"/>
      <c r="P31" s="309">
        <v>26.87</v>
      </c>
      <c r="Q31" s="278">
        <v>164700</v>
      </c>
      <c r="R31" s="309">
        <v>28.21</v>
      </c>
      <c r="S31" s="297">
        <v>18.04</v>
      </c>
      <c r="T31" s="310">
        <f t="shared" si="10"/>
        <v>164700</v>
      </c>
      <c r="U31" s="266">
        <f t="shared" si="11"/>
        <v>18.04</v>
      </c>
      <c r="V31" s="311"/>
      <c r="W31" s="311"/>
      <c r="X31" s="311"/>
      <c r="Y31" s="301">
        <f>SUM(P31+Q31)</f>
        <v>164726.87</v>
      </c>
      <c r="Z31" s="312"/>
      <c r="AA31" s="720"/>
      <c r="AB31" s="213"/>
      <c r="AC31" s="263">
        <f>SUM(P31+S31)</f>
        <v>44.91</v>
      </c>
      <c r="AD31" s="313">
        <f>SUM(R31+S31)</f>
        <v>46.25</v>
      </c>
      <c r="AE31" s="1"/>
      <c r="AF31" s="1"/>
      <c r="AG31" s="1"/>
      <c r="AH31" s="1"/>
      <c r="AI31" s="1"/>
    </row>
    <row r="32" spans="1:35" x14ac:dyDescent="0.25">
      <c r="A32" s="131">
        <v>8</v>
      </c>
      <c r="B32" s="304" t="s">
        <v>563</v>
      </c>
      <c r="C32" s="305"/>
      <c r="D32" s="305"/>
      <c r="E32" s="305"/>
      <c r="F32" s="306"/>
      <c r="G32" s="95"/>
      <c r="H32" s="95"/>
      <c r="I32" s="95"/>
      <c r="J32" s="95"/>
      <c r="K32" s="95"/>
      <c r="L32" s="95"/>
      <c r="M32" s="95"/>
      <c r="N32" s="95"/>
      <c r="O32" s="95"/>
      <c r="P32" s="309">
        <v>26.87</v>
      </c>
      <c r="Q32" s="278">
        <v>164700</v>
      </c>
      <c r="R32" s="309">
        <v>28.21</v>
      </c>
      <c r="S32" s="297">
        <v>17.36</v>
      </c>
      <c r="T32" s="310">
        <f t="shared" si="10"/>
        <v>164700</v>
      </c>
      <c r="U32" s="266">
        <f t="shared" si="11"/>
        <v>17.36</v>
      </c>
      <c r="V32" s="311"/>
      <c r="W32" s="311"/>
      <c r="X32" s="311"/>
      <c r="Y32" s="301">
        <f>SUM(P32+Q32)</f>
        <v>164726.87</v>
      </c>
      <c r="Z32" s="312"/>
      <c r="AA32" s="720"/>
      <c r="AB32" s="213"/>
      <c r="AC32" s="263">
        <f>SUM(P32+S32)</f>
        <v>44.230000000000004</v>
      </c>
      <c r="AD32" s="313">
        <f>SUM(R32+S32)</f>
        <v>45.57</v>
      </c>
      <c r="AE32" s="1"/>
      <c r="AF32" s="1"/>
      <c r="AG32" s="1"/>
      <c r="AH32" s="1"/>
      <c r="AI32" s="1"/>
    </row>
    <row r="33" spans="1:35" x14ac:dyDescent="0.25">
      <c r="A33" s="836" t="s">
        <v>335</v>
      </c>
      <c r="B33" s="792"/>
      <c r="C33" s="792"/>
      <c r="D33" s="792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95"/>
      <c r="AE33" s="1"/>
      <c r="AF33" s="1"/>
      <c r="AG33" s="1"/>
      <c r="AH33" s="1"/>
      <c r="AI33" s="1"/>
    </row>
    <row r="34" spans="1:35" x14ac:dyDescent="0.25">
      <c r="A34" s="223">
        <v>1</v>
      </c>
      <c r="B34" s="816" t="s">
        <v>535</v>
      </c>
      <c r="C34" s="817"/>
      <c r="D34" s="817"/>
      <c r="E34" s="817"/>
      <c r="F34" s="818"/>
      <c r="G34" s="292"/>
      <c r="H34" s="292"/>
      <c r="I34" s="292"/>
      <c r="J34" s="283"/>
      <c r="K34" s="283"/>
      <c r="L34" s="283"/>
      <c r="M34" s="293"/>
      <c r="N34" s="294">
        <v>9.2200000000000006</v>
      </c>
      <c r="O34" s="294"/>
      <c r="P34" s="295">
        <v>13.93</v>
      </c>
      <c r="Q34" s="296">
        <v>81800</v>
      </c>
      <c r="R34" s="295">
        <v>14.63</v>
      </c>
      <c r="S34" s="297">
        <v>10.61</v>
      </c>
      <c r="T34" s="298">
        <f>SUM(N34+Q34)</f>
        <v>81809.22</v>
      </c>
      <c r="U34" s="266">
        <v>18.309999999999999</v>
      </c>
      <c r="V34" s="299"/>
      <c r="W34" s="299"/>
      <c r="X34" s="299"/>
      <c r="Y34" s="300">
        <f>SUM(P34+Q34)</f>
        <v>81813.929999999993</v>
      </c>
      <c r="Z34" s="301" t="e">
        <f>ROUND(Y34/#REF!,-1)</f>
        <v>#REF!</v>
      </c>
      <c r="AA34" s="300"/>
      <c r="AB34" s="302"/>
      <c r="AC34" s="263">
        <f t="shared" ref="AC34:AC39" si="15">SUM(P34+S34)</f>
        <v>24.54</v>
      </c>
      <c r="AD34" s="313">
        <f>SUM(R34+S34)</f>
        <v>25.240000000000002</v>
      </c>
      <c r="AE34" s="1"/>
      <c r="AF34" s="1"/>
      <c r="AG34" s="60"/>
      <c r="AH34" s="1"/>
      <c r="AI34" s="1"/>
    </row>
    <row r="35" spans="1:35" x14ac:dyDescent="0.25">
      <c r="A35" s="223">
        <v>2</v>
      </c>
      <c r="B35" s="816" t="s">
        <v>337</v>
      </c>
      <c r="C35" s="817"/>
      <c r="D35" s="817"/>
      <c r="E35" s="817"/>
      <c r="F35" s="818"/>
      <c r="G35" s="292"/>
      <c r="H35" s="292"/>
      <c r="I35" s="292"/>
      <c r="J35" s="283"/>
      <c r="K35" s="283"/>
      <c r="L35" s="283"/>
      <c r="M35" s="293"/>
      <c r="N35" s="294">
        <v>9.2200000000000006</v>
      </c>
      <c r="O35" s="294"/>
      <c r="P35" s="295">
        <v>13.93</v>
      </c>
      <c r="Q35" s="296">
        <v>76500</v>
      </c>
      <c r="R35" s="295">
        <v>14.63</v>
      </c>
      <c r="S35" s="297">
        <v>13.18</v>
      </c>
      <c r="T35" s="298">
        <f>SUM(N35+Q35)</f>
        <v>76509.22</v>
      </c>
      <c r="U35" s="266">
        <v>13.65</v>
      </c>
      <c r="V35" s="299"/>
      <c r="W35" s="299"/>
      <c r="X35" s="299"/>
      <c r="Y35" s="300">
        <f>SUM(P35+Q35)</f>
        <v>76513.929999999993</v>
      </c>
      <c r="Z35" s="301"/>
      <c r="AA35" s="301"/>
      <c r="AB35" s="303"/>
      <c r="AC35" s="263">
        <f t="shared" si="15"/>
        <v>27.11</v>
      </c>
      <c r="AD35" s="313">
        <f t="shared" ref="AD35:AD38" si="16">SUM(R35+S35)</f>
        <v>27.810000000000002</v>
      </c>
      <c r="AE35" s="1"/>
      <c r="AF35" s="1"/>
      <c r="AG35" s="60"/>
      <c r="AH35" s="1"/>
      <c r="AI35" s="1"/>
    </row>
    <row r="36" spans="1:35" x14ac:dyDescent="0.25">
      <c r="A36" s="223">
        <v>3</v>
      </c>
      <c r="B36" s="816" t="s">
        <v>469</v>
      </c>
      <c r="C36" s="817"/>
      <c r="D36" s="817"/>
      <c r="E36" s="817"/>
      <c r="F36" s="818"/>
      <c r="G36" s="292"/>
      <c r="H36" s="292"/>
      <c r="I36" s="292"/>
      <c r="J36" s="283"/>
      <c r="K36" s="283"/>
      <c r="L36" s="283"/>
      <c r="M36" s="293"/>
      <c r="N36" s="294">
        <v>9.2200000000000006</v>
      </c>
      <c r="O36" s="294"/>
      <c r="P36" s="295">
        <v>13.93</v>
      </c>
      <c r="Q36" s="296">
        <v>76500</v>
      </c>
      <c r="R36" s="295">
        <v>14.63</v>
      </c>
      <c r="S36" s="297">
        <v>12.06</v>
      </c>
      <c r="T36" s="298">
        <f>SUM(N36+Q36)</f>
        <v>76509.22</v>
      </c>
      <c r="U36" s="266">
        <v>13.65</v>
      </c>
      <c r="V36" s="299"/>
      <c r="W36" s="299"/>
      <c r="X36" s="299"/>
      <c r="Y36" s="300">
        <f>SUM(P36+Q36)</f>
        <v>76513.929999999993</v>
      </c>
      <c r="Z36" s="301"/>
      <c r="AA36" s="301"/>
      <c r="AB36" s="303"/>
      <c r="AC36" s="263">
        <f t="shared" si="15"/>
        <v>25.990000000000002</v>
      </c>
      <c r="AD36" s="313">
        <f t="shared" si="16"/>
        <v>26.69</v>
      </c>
      <c r="AE36" s="1"/>
      <c r="AF36" s="1"/>
      <c r="AG36" s="60"/>
      <c r="AH36" s="1"/>
      <c r="AI36" s="1"/>
    </row>
    <row r="37" spans="1:35" x14ac:dyDescent="0.25">
      <c r="A37" s="76">
        <v>4</v>
      </c>
      <c r="B37" s="304" t="s">
        <v>531</v>
      </c>
      <c r="C37" s="305"/>
      <c r="D37" s="305"/>
      <c r="E37" s="305"/>
      <c r="F37" s="306"/>
      <c r="G37" s="307"/>
      <c r="H37" s="307"/>
      <c r="I37" s="307"/>
      <c r="J37" s="307"/>
      <c r="K37" s="307"/>
      <c r="L37" s="307"/>
      <c r="M37" s="276">
        <v>39683</v>
      </c>
      <c r="N37" s="308">
        <v>17.78</v>
      </c>
      <c r="O37" s="308"/>
      <c r="P37" s="309">
        <v>26.87</v>
      </c>
      <c r="Q37" s="278">
        <v>164700</v>
      </c>
      <c r="R37" s="309">
        <v>28.21</v>
      </c>
      <c r="S37" s="297">
        <v>16.079999999999998</v>
      </c>
      <c r="T37" s="310">
        <f>N37+Q37</f>
        <v>164717.78</v>
      </c>
      <c r="U37" s="266">
        <f>SUM(N37+S37)</f>
        <v>33.86</v>
      </c>
      <c r="V37" s="311"/>
      <c r="W37" s="311"/>
      <c r="X37" s="311"/>
      <c r="Y37" s="301">
        <f t="shared" ref="Y37" si="17">SUM(P37+Q37)</f>
        <v>164726.87</v>
      </c>
      <c r="Z37" s="312"/>
      <c r="AA37" s="720"/>
      <c r="AB37" s="213"/>
      <c r="AC37" s="263">
        <f t="shared" si="15"/>
        <v>42.95</v>
      </c>
      <c r="AD37" s="313">
        <f t="shared" si="16"/>
        <v>44.29</v>
      </c>
      <c r="AE37" s="1"/>
      <c r="AF37" s="1"/>
      <c r="AG37" s="60"/>
      <c r="AH37" s="1"/>
      <c r="AI37" s="1"/>
    </row>
    <row r="38" spans="1:35" x14ac:dyDescent="0.25">
      <c r="A38" s="223">
        <v>5</v>
      </c>
      <c r="B38" s="713" t="s">
        <v>334</v>
      </c>
      <c r="C38" s="714"/>
      <c r="D38" s="714"/>
      <c r="E38" s="714"/>
      <c r="F38" s="715"/>
      <c r="G38" s="307"/>
      <c r="H38" s="307"/>
      <c r="I38" s="307"/>
      <c r="J38" s="307"/>
      <c r="K38" s="307"/>
      <c r="L38" s="307"/>
      <c r="M38" s="276">
        <v>44095</v>
      </c>
      <c r="N38" s="294">
        <v>19.75</v>
      </c>
      <c r="O38" s="294"/>
      <c r="P38" s="295">
        <v>29.85</v>
      </c>
      <c r="Q38" s="278">
        <v>80100</v>
      </c>
      <c r="R38" s="295">
        <v>31.34</v>
      </c>
      <c r="S38" s="297">
        <v>8.92</v>
      </c>
      <c r="T38" s="310">
        <f>N38+Q38</f>
        <v>80119.75</v>
      </c>
      <c r="U38" s="266">
        <f>SUM(N38+S38)</f>
        <v>28.67</v>
      </c>
      <c r="V38" s="311"/>
      <c r="W38" s="311"/>
      <c r="X38" s="311"/>
      <c r="Y38" s="301">
        <f>SUM(P38+Q38)</f>
        <v>80129.850000000006</v>
      </c>
      <c r="Z38" s="301" t="e">
        <f>ROUND(Y38/#REF!,-1)</f>
        <v>#REF!</v>
      </c>
      <c r="AA38" s="301"/>
      <c r="AB38" s="303"/>
      <c r="AC38" s="263">
        <f t="shared" si="15"/>
        <v>38.770000000000003</v>
      </c>
      <c r="AD38" s="313">
        <f t="shared" si="16"/>
        <v>40.26</v>
      </c>
      <c r="AE38" s="1"/>
      <c r="AF38" s="1"/>
      <c r="AG38" s="60"/>
      <c r="AH38" s="1"/>
      <c r="AI38" s="1"/>
    </row>
    <row r="39" spans="1:35" x14ac:dyDescent="0.25">
      <c r="A39" s="223">
        <v>6</v>
      </c>
      <c r="B39" s="304" t="s">
        <v>550</v>
      </c>
      <c r="C39" s="305"/>
      <c r="D39" s="305"/>
      <c r="E39" s="305"/>
      <c r="F39" s="306"/>
      <c r="G39" s="307"/>
      <c r="H39" s="307"/>
      <c r="I39" s="307"/>
      <c r="J39" s="307"/>
      <c r="K39" s="307"/>
      <c r="L39" s="307"/>
      <c r="M39" s="276">
        <v>39683</v>
      </c>
      <c r="N39" s="308">
        <v>17.78</v>
      </c>
      <c r="O39" s="308"/>
      <c r="P39" s="309">
        <v>26.87</v>
      </c>
      <c r="Q39" s="278">
        <v>164700</v>
      </c>
      <c r="R39" s="309">
        <v>28.21</v>
      </c>
      <c r="S39" s="297">
        <v>18.04</v>
      </c>
      <c r="T39" s="310">
        <f>N39+Q39</f>
        <v>164717.78</v>
      </c>
      <c r="U39" s="266">
        <f>SUM(N39+S39)</f>
        <v>35.82</v>
      </c>
      <c r="V39" s="311"/>
      <c r="W39" s="311"/>
      <c r="X39" s="311"/>
      <c r="Y39" s="301">
        <f>SUM(P39+Q39)</f>
        <v>164726.87</v>
      </c>
      <c r="Z39" s="312"/>
      <c r="AA39" s="720"/>
      <c r="AB39" s="213"/>
      <c r="AC39" s="263">
        <f t="shared" si="15"/>
        <v>44.91</v>
      </c>
      <c r="AD39" s="313">
        <f>SUM(R39+S39)</f>
        <v>46.25</v>
      </c>
      <c r="AE39" s="1"/>
      <c r="AF39" s="1"/>
      <c r="AG39" s="1"/>
      <c r="AH39" s="1"/>
      <c r="AI39" s="1"/>
    </row>
    <row r="40" spans="1:35" x14ac:dyDescent="0.25">
      <c r="A40" s="223"/>
      <c r="B40" s="304"/>
      <c r="C40" s="305"/>
      <c r="D40" s="305"/>
      <c r="E40" s="305"/>
      <c r="F40" s="306"/>
      <c r="G40" s="95"/>
      <c r="H40" s="95"/>
      <c r="I40" s="95"/>
      <c r="J40" s="95"/>
      <c r="K40" s="95"/>
      <c r="L40" s="95"/>
      <c r="M40" s="95"/>
      <c r="N40" s="95"/>
      <c r="O40" s="95"/>
      <c r="P40" s="295"/>
      <c r="Q40" s="95"/>
      <c r="R40" s="295"/>
      <c r="S40" s="297"/>
      <c r="T40" s="95"/>
      <c r="U40" s="95"/>
      <c r="V40" s="95"/>
      <c r="W40" s="95"/>
      <c r="X40" s="95"/>
      <c r="Y40" s="95"/>
      <c r="Z40" s="95"/>
      <c r="AA40" s="95"/>
      <c r="AB40" s="95"/>
      <c r="AC40" s="529"/>
      <c r="AD40" s="313"/>
      <c r="AE40" s="1"/>
      <c r="AF40" s="1"/>
      <c r="AG40" s="60"/>
      <c r="AH40" s="1"/>
      <c r="AI40" s="1"/>
    </row>
    <row r="41" spans="1:35" x14ac:dyDescent="0.25">
      <c r="A41" s="820" t="s">
        <v>542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0"/>
      <c r="AD41" s="95"/>
      <c r="AE41" s="1"/>
      <c r="AF41" s="1"/>
      <c r="AG41" s="1"/>
      <c r="AH41" s="1"/>
      <c r="AI41" s="1"/>
    </row>
    <row r="42" spans="1:35" x14ac:dyDescent="0.25">
      <c r="A42" s="223">
        <v>1</v>
      </c>
      <c r="B42" s="816" t="s">
        <v>342</v>
      </c>
      <c r="C42" s="817"/>
      <c r="D42" s="817"/>
      <c r="E42" s="817"/>
      <c r="F42" s="818"/>
      <c r="G42" s="95"/>
      <c r="H42" s="95"/>
      <c r="I42" s="95"/>
      <c r="J42" s="95"/>
      <c r="K42" s="95"/>
      <c r="L42" s="95"/>
      <c r="M42" s="95"/>
      <c r="N42" s="313">
        <v>31.5</v>
      </c>
      <c r="O42" s="313"/>
      <c r="P42" s="313">
        <v>50.02</v>
      </c>
      <c r="Q42" s="314">
        <v>52000</v>
      </c>
      <c r="R42" s="313">
        <v>50.02</v>
      </c>
      <c r="S42" s="313">
        <v>19.39</v>
      </c>
      <c r="T42" s="311">
        <f>N42+Q42</f>
        <v>52031.5</v>
      </c>
      <c r="U42" s="315">
        <f>SUM(N42+S42)</f>
        <v>50.89</v>
      </c>
      <c r="V42" s="311"/>
      <c r="W42" s="311"/>
      <c r="X42" s="311"/>
      <c r="Y42" s="301">
        <f>SUM(P42+Q42)</f>
        <v>52050.02</v>
      </c>
      <c r="Z42" s="301" t="e">
        <f>ROUND(Y42/#REF!,-1)</f>
        <v>#REF!</v>
      </c>
      <c r="AA42" s="316"/>
      <c r="AB42" s="317"/>
      <c r="AC42" s="263">
        <f>SUM(P42+S42)</f>
        <v>69.41</v>
      </c>
      <c r="AD42" s="313">
        <f>SUM(R42+S42)</f>
        <v>69.41</v>
      </c>
      <c r="AE42" s="1"/>
      <c r="AF42" s="1"/>
      <c r="AG42" s="1"/>
      <c r="AH42" s="1"/>
      <c r="AI42" s="1"/>
    </row>
    <row r="43" spans="1:35" x14ac:dyDescent="0.25">
      <c r="A43" s="820" t="s">
        <v>351</v>
      </c>
      <c r="B43" s="820"/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820"/>
      <c r="S43" s="820"/>
      <c r="T43" s="820"/>
      <c r="U43" s="820"/>
      <c r="V43" s="820"/>
      <c r="W43" s="820"/>
      <c r="X43" s="820"/>
      <c r="Y43" s="820"/>
      <c r="Z43" s="820"/>
      <c r="AA43" s="820"/>
      <c r="AB43" s="820"/>
      <c r="AC43" s="820"/>
      <c r="AD43" s="95"/>
      <c r="AE43" s="1"/>
      <c r="AF43" s="1"/>
      <c r="AG43" s="1"/>
      <c r="AH43" s="1"/>
      <c r="AI43" s="1"/>
    </row>
    <row r="44" spans="1:35" x14ac:dyDescent="0.25">
      <c r="A44" s="223">
        <v>1</v>
      </c>
      <c r="B44" s="816" t="s">
        <v>352</v>
      </c>
      <c r="C44" s="817"/>
      <c r="D44" s="817"/>
      <c r="E44" s="817"/>
      <c r="F44" s="818"/>
      <c r="G44" s="687"/>
      <c r="H44" s="687"/>
      <c r="I44" s="687"/>
      <c r="J44" s="687"/>
      <c r="K44" s="687"/>
      <c r="L44" s="687"/>
      <c r="M44" s="687"/>
      <c r="N44" s="654">
        <v>51.58</v>
      </c>
      <c r="O44" s="654"/>
      <c r="P44" s="654">
        <v>81.900000000000006</v>
      </c>
      <c r="Q44" s="688">
        <v>52000</v>
      </c>
      <c r="R44" s="654">
        <v>86</v>
      </c>
      <c r="S44" s="654">
        <v>5.96</v>
      </c>
      <c r="T44" s="311">
        <f>N44+Q44</f>
        <v>52051.58</v>
      </c>
      <c r="U44" s="315">
        <v>62.13</v>
      </c>
      <c r="V44" s="311"/>
      <c r="W44" s="311"/>
      <c r="X44" s="311"/>
      <c r="Y44" s="301">
        <f>SUM(P44+Q44)</f>
        <v>52081.9</v>
      </c>
      <c r="Z44" s="301" t="e">
        <f>ROUND(Y44/#REF!,-1)</f>
        <v>#REF!</v>
      </c>
      <c r="AA44" s="316"/>
      <c r="AB44" s="317"/>
      <c r="AC44" s="263">
        <f>SUM(P44+S44)</f>
        <v>87.86</v>
      </c>
      <c r="AD44" s="313">
        <f>SUM(R44+S44)</f>
        <v>91.96</v>
      </c>
      <c r="AE44" s="1"/>
      <c r="AF44" s="1"/>
      <c r="AG44" s="1"/>
      <c r="AH44" s="1"/>
      <c r="AI44" s="1"/>
    </row>
    <row r="45" spans="1:35" x14ac:dyDescent="0.25">
      <c r="A45" s="223"/>
      <c r="B45" s="710" t="s">
        <v>353</v>
      </c>
      <c r="C45" s="711"/>
      <c r="D45" s="711"/>
      <c r="E45" s="711"/>
      <c r="F45" s="712"/>
      <c r="G45" s="687">
        <v>37.33</v>
      </c>
      <c r="H45" s="687">
        <v>6.13</v>
      </c>
      <c r="I45" s="687">
        <v>43.46</v>
      </c>
      <c r="J45" s="687" t="s">
        <v>354</v>
      </c>
      <c r="K45" s="687" t="s">
        <v>355</v>
      </c>
      <c r="L45" s="687"/>
      <c r="M45" s="687"/>
      <c r="N45" s="654">
        <v>34.42</v>
      </c>
      <c r="O45" s="654"/>
      <c r="P45" s="654">
        <v>54.6</v>
      </c>
      <c r="Q45" s="688">
        <v>6.13</v>
      </c>
      <c r="R45" s="654">
        <v>57.33</v>
      </c>
      <c r="S45" s="654">
        <v>5.96</v>
      </c>
      <c r="T45" s="689">
        <v>43.46</v>
      </c>
      <c r="U45" s="689" t="s">
        <v>354</v>
      </c>
      <c r="V45" s="689" t="s">
        <v>355</v>
      </c>
      <c r="W45" s="311"/>
      <c r="X45" s="311"/>
      <c r="Y45" s="301"/>
      <c r="Z45" s="301"/>
      <c r="AA45" s="316"/>
      <c r="AB45" s="317"/>
      <c r="AC45" s="263">
        <f>SUM(P45+S45)</f>
        <v>60.56</v>
      </c>
      <c r="AD45" s="313">
        <f t="shared" ref="AD45:AD50" si="18">SUM(R45+S45)</f>
        <v>63.29</v>
      </c>
      <c r="AE45" s="1"/>
      <c r="AF45" s="1"/>
      <c r="AG45" s="1"/>
      <c r="AH45" s="1"/>
      <c r="AI45" s="1"/>
    </row>
    <row r="46" spans="1:35" x14ac:dyDescent="0.25">
      <c r="A46" s="223">
        <v>2</v>
      </c>
      <c r="B46" s="816" t="s">
        <v>356</v>
      </c>
      <c r="C46" s="817"/>
      <c r="D46" s="817"/>
      <c r="E46" s="817"/>
      <c r="F46" s="818"/>
      <c r="G46" s="95"/>
      <c r="H46" s="95"/>
      <c r="I46" s="95"/>
      <c r="J46" s="95"/>
      <c r="K46" s="95"/>
      <c r="L46" s="95"/>
      <c r="M46" s="95"/>
      <c r="N46" s="313">
        <v>51.58</v>
      </c>
      <c r="O46" s="313"/>
      <c r="P46" s="313">
        <v>81.900000000000006</v>
      </c>
      <c r="Q46" s="314">
        <v>52000</v>
      </c>
      <c r="R46" s="313">
        <v>86</v>
      </c>
      <c r="S46" s="654">
        <v>5.96</v>
      </c>
      <c r="T46" s="311">
        <f>N46+Q46</f>
        <v>52051.58</v>
      </c>
      <c r="U46" s="315">
        <v>62.13</v>
      </c>
      <c r="V46" s="311"/>
      <c r="W46" s="311"/>
      <c r="X46" s="311"/>
      <c r="Y46" s="301">
        <f>SUM(P46+Q46)</f>
        <v>52081.9</v>
      </c>
      <c r="Z46" s="301" t="e">
        <f>ROUND(Y46/#REF!,-1)</f>
        <v>#REF!</v>
      </c>
      <c r="AA46" s="316"/>
      <c r="AB46" s="317"/>
      <c r="AC46" s="263">
        <f>SUM(P46+S46)</f>
        <v>87.86</v>
      </c>
      <c r="AD46" s="313">
        <f t="shared" si="18"/>
        <v>91.96</v>
      </c>
      <c r="AE46" s="1"/>
      <c r="AF46" s="1"/>
      <c r="AG46" s="1"/>
      <c r="AH46" s="1"/>
      <c r="AI46" s="1"/>
    </row>
    <row r="47" spans="1:35" x14ac:dyDescent="0.25">
      <c r="A47" s="223"/>
      <c r="B47" s="816" t="s">
        <v>344</v>
      </c>
      <c r="C47" s="817"/>
      <c r="D47" s="817"/>
      <c r="E47" s="817"/>
      <c r="F47" s="818"/>
      <c r="G47" s="95"/>
      <c r="H47" s="95"/>
      <c r="I47" s="95"/>
      <c r="J47" s="95"/>
      <c r="K47" s="95"/>
      <c r="L47" s="95"/>
      <c r="M47" s="95"/>
      <c r="N47" s="313"/>
      <c r="O47" s="313"/>
      <c r="P47" s="313"/>
      <c r="Q47" s="314"/>
      <c r="R47" s="313"/>
      <c r="S47" s="313"/>
      <c r="T47" s="311"/>
      <c r="U47" s="315"/>
      <c r="V47" s="311"/>
      <c r="W47" s="311"/>
      <c r="X47" s="311"/>
      <c r="Y47" s="301"/>
      <c r="Z47" s="301"/>
      <c r="AA47" s="316"/>
      <c r="AB47" s="317"/>
      <c r="AC47" s="263"/>
      <c r="AD47" s="313"/>
      <c r="AE47" s="1"/>
      <c r="AF47" s="1"/>
      <c r="AG47" s="1"/>
      <c r="AH47" s="1"/>
      <c r="AI47" s="1"/>
    </row>
    <row r="48" spans="1:35" x14ac:dyDescent="0.25">
      <c r="A48" s="223">
        <v>3</v>
      </c>
      <c r="B48" s="816" t="s">
        <v>357</v>
      </c>
      <c r="C48" s="817"/>
      <c r="D48" s="817"/>
      <c r="E48" s="817"/>
      <c r="F48" s="818"/>
      <c r="G48" s="95"/>
      <c r="H48" s="95"/>
      <c r="I48" s="95"/>
      <c r="J48" s="95"/>
      <c r="K48" s="95"/>
      <c r="L48" s="95"/>
      <c r="M48" s="95"/>
      <c r="N48" s="313">
        <v>51.58</v>
      </c>
      <c r="O48" s="313"/>
      <c r="P48" s="313">
        <v>81.900000000000006</v>
      </c>
      <c r="Q48" s="314">
        <v>81400</v>
      </c>
      <c r="R48" s="313">
        <v>86</v>
      </c>
      <c r="S48" s="313">
        <v>7.38</v>
      </c>
      <c r="T48" s="311">
        <f>N48+Q48</f>
        <v>81451.58</v>
      </c>
      <c r="U48" s="315">
        <f>SUM(P48+S48)</f>
        <v>89.28</v>
      </c>
      <c r="V48" s="311"/>
      <c r="W48" s="311"/>
      <c r="X48" s="311"/>
      <c r="Y48" s="301">
        <f>SUM(P48+Q48)</f>
        <v>81481.899999999994</v>
      </c>
      <c r="Z48" s="301" t="e">
        <f>ROUND(Y48/#REF!,-1)</f>
        <v>#REF!</v>
      </c>
      <c r="AA48" s="316"/>
      <c r="AB48" s="317"/>
      <c r="AC48" s="263">
        <f>SUM(P48+S48)</f>
        <v>89.28</v>
      </c>
      <c r="AD48" s="313">
        <f t="shared" si="18"/>
        <v>93.38</v>
      </c>
      <c r="AE48" s="1"/>
      <c r="AF48" s="1"/>
      <c r="AG48" s="1"/>
      <c r="AH48" s="1"/>
      <c r="AI48" s="1"/>
    </row>
    <row r="49" spans="1:35" x14ac:dyDescent="0.25">
      <c r="A49" s="223">
        <v>4</v>
      </c>
      <c r="B49" s="816" t="s">
        <v>348</v>
      </c>
      <c r="C49" s="817"/>
      <c r="D49" s="817"/>
      <c r="E49" s="817"/>
      <c r="F49" s="818"/>
      <c r="G49" s="95"/>
      <c r="H49" s="95"/>
      <c r="I49" s="95"/>
      <c r="J49" s="95"/>
      <c r="K49" s="95"/>
      <c r="L49" s="95"/>
      <c r="M49" s="95"/>
      <c r="N49" s="313">
        <v>51.58</v>
      </c>
      <c r="O49" s="313"/>
      <c r="P49" s="313">
        <v>81.900000000000006</v>
      </c>
      <c r="Q49" s="314">
        <v>81400</v>
      </c>
      <c r="R49" s="313">
        <v>86</v>
      </c>
      <c r="S49" s="313">
        <v>14.26</v>
      </c>
      <c r="T49" s="311">
        <f>N49+Q49</f>
        <v>81451.58</v>
      </c>
      <c r="U49" s="315">
        <f>SUM(P49+S49)</f>
        <v>96.160000000000011</v>
      </c>
      <c r="V49" s="311"/>
      <c r="W49" s="311"/>
      <c r="X49" s="311"/>
      <c r="Y49" s="301">
        <f>SUM(P49+Q49)</f>
        <v>81481.899999999994</v>
      </c>
      <c r="Z49" s="301" t="e">
        <f>ROUND(Y49/#REF!,-1)</f>
        <v>#REF!</v>
      </c>
      <c r="AA49" s="316"/>
      <c r="AB49" s="317"/>
      <c r="AC49" s="263">
        <f>SUM(P49+S49)</f>
        <v>96.160000000000011</v>
      </c>
      <c r="AD49" s="313">
        <f t="shared" si="18"/>
        <v>100.26</v>
      </c>
      <c r="AE49" s="1"/>
      <c r="AF49" s="1"/>
      <c r="AG49" s="1"/>
      <c r="AH49" s="1"/>
      <c r="AI49" s="1"/>
    </row>
    <row r="50" spans="1:35" x14ac:dyDescent="0.25">
      <c r="A50" s="223">
        <v>5</v>
      </c>
      <c r="B50" s="816" t="s">
        <v>358</v>
      </c>
      <c r="C50" s="817"/>
      <c r="D50" s="817"/>
      <c r="E50" s="817"/>
      <c r="F50" s="818"/>
      <c r="G50" s="95"/>
      <c r="H50" s="95"/>
      <c r="I50" s="95"/>
      <c r="J50" s="95"/>
      <c r="K50" s="95"/>
      <c r="L50" s="95"/>
      <c r="M50" s="95"/>
      <c r="N50" s="313">
        <v>51.58</v>
      </c>
      <c r="O50" s="313"/>
      <c r="P50" s="313">
        <v>81.900000000000006</v>
      </c>
      <c r="Q50" s="314">
        <v>81400</v>
      </c>
      <c r="R50" s="313">
        <v>86</v>
      </c>
      <c r="S50" s="313">
        <v>10.82</v>
      </c>
      <c r="T50" s="311">
        <f>N50+Q50</f>
        <v>81451.58</v>
      </c>
      <c r="U50" s="315">
        <f>SUM(P50+S50)</f>
        <v>92.72</v>
      </c>
      <c r="V50" s="311"/>
      <c r="W50" s="311"/>
      <c r="X50" s="311"/>
      <c r="Y50" s="301">
        <f>SUM(P50+Q50)</f>
        <v>81481.899999999994</v>
      </c>
      <c r="Z50" s="301" t="e">
        <f>ROUND(Y50/#REF!,-1)</f>
        <v>#REF!</v>
      </c>
      <c r="AA50" s="316"/>
      <c r="AB50" s="317"/>
      <c r="AC50" s="263">
        <f>SUM(P50+S50)</f>
        <v>92.72</v>
      </c>
      <c r="AD50" s="313">
        <f t="shared" si="18"/>
        <v>96.82</v>
      </c>
      <c r="AE50" s="1"/>
      <c r="AF50" s="1"/>
      <c r="AG50" s="1"/>
      <c r="AH50" s="1"/>
      <c r="AI50" s="1"/>
    </row>
    <row r="51" spans="1:35" x14ac:dyDescent="0.25">
      <c r="A51" s="223"/>
      <c r="B51" s="816"/>
      <c r="C51" s="817"/>
      <c r="D51" s="817"/>
      <c r="E51" s="817"/>
      <c r="F51" s="818"/>
      <c r="G51" s="95"/>
      <c r="H51" s="95"/>
      <c r="I51" s="95"/>
      <c r="J51" s="95"/>
      <c r="K51" s="95"/>
      <c r="L51" s="95"/>
      <c r="M51" s="95"/>
      <c r="N51" s="313"/>
      <c r="O51" s="313"/>
      <c r="P51" s="313"/>
      <c r="Q51" s="314"/>
      <c r="R51" s="314"/>
      <c r="S51" s="313"/>
      <c r="T51" s="311"/>
      <c r="U51" s="315">
        <f>SUM(P51+S51)</f>
        <v>0</v>
      </c>
      <c r="V51" s="311"/>
      <c r="W51" s="311"/>
      <c r="X51" s="311"/>
      <c r="Y51" s="301"/>
      <c r="Z51" s="301"/>
      <c r="AA51" s="316"/>
      <c r="AB51" s="317"/>
      <c r="AC51" s="263"/>
      <c r="AD51" s="95"/>
      <c r="AE51" s="1"/>
      <c r="AF51" s="1"/>
      <c r="AG51" s="1"/>
      <c r="AH51" s="1"/>
      <c r="AI51" s="1"/>
    </row>
    <row r="52" spans="1:35" x14ac:dyDescent="0.25">
      <c r="A52" s="820" t="s">
        <v>359</v>
      </c>
      <c r="B52" s="820"/>
      <c r="C52" s="820"/>
      <c r="D52" s="820"/>
      <c r="E52" s="820"/>
      <c r="F52" s="820"/>
      <c r="G52" s="820"/>
      <c r="H52" s="820"/>
      <c r="I52" s="820"/>
      <c r="J52" s="820"/>
      <c r="K52" s="820"/>
      <c r="L52" s="820"/>
      <c r="M52" s="820"/>
      <c r="N52" s="820"/>
      <c r="O52" s="820"/>
      <c r="P52" s="820"/>
      <c r="Q52" s="820"/>
      <c r="R52" s="820"/>
      <c r="S52" s="820"/>
      <c r="T52" s="820"/>
      <c r="U52" s="820"/>
      <c r="V52" s="820"/>
      <c r="W52" s="820"/>
      <c r="X52" s="820"/>
      <c r="Y52" s="820"/>
      <c r="Z52" s="820"/>
      <c r="AA52" s="820"/>
      <c r="AB52" s="820"/>
      <c r="AC52" s="820"/>
      <c r="AD52" s="95"/>
      <c r="AE52" s="1"/>
      <c r="AF52" s="1"/>
      <c r="AG52" s="1"/>
      <c r="AH52" s="1"/>
      <c r="AI52" s="1"/>
    </row>
    <row r="53" spans="1:35" x14ac:dyDescent="0.25">
      <c r="A53" s="223">
        <v>1</v>
      </c>
      <c r="B53" s="816" t="s">
        <v>360</v>
      </c>
      <c r="C53" s="817"/>
      <c r="D53" s="817"/>
      <c r="E53" s="817"/>
      <c r="F53" s="817"/>
      <c r="G53" s="318"/>
      <c r="H53" s="319"/>
      <c r="I53" s="319"/>
      <c r="J53" s="319"/>
      <c r="K53" s="319"/>
      <c r="L53" s="319"/>
      <c r="M53" s="319"/>
      <c r="N53" s="320">
        <v>27.64</v>
      </c>
      <c r="O53" s="320"/>
      <c r="P53" s="320">
        <v>41.8</v>
      </c>
      <c r="Q53" s="321">
        <v>10300</v>
      </c>
      <c r="R53" s="320">
        <v>43.89</v>
      </c>
      <c r="S53" s="320">
        <v>1.41</v>
      </c>
      <c r="T53" s="321">
        <f>SUM(N53+Q53)</f>
        <v>10327.64</v>
      </c>
      <c r="U53" s="320">
        <f>SUM(N53+S53)</f>
        <v>29.05</v>
      </c>
      <c r="V53" s="321"/>
      <c r="W53" s="321"/>
      <c r="X53" s="321"/>
      <c r="Y53" s="322">
        <f>SUM(P53+Q53)</f>
        <v>10341.799999999999</v>
      </c>
      <c r="Z53" s="323" t="e">
        <f>ROUND(Y53/#REF!,-1)</f>
        <v>#REF!</v>
      </c>
      <c r="AA53" s="323"/>
      <c r="AB53" s="324"/>
      <c r="AC53" s="263">
        <f>SUM(P53+S53)</f>
        <v>43.209999999999994</v>
      </c>
      <c r="AD53" s="313">
        <f>SUM(R53+S53)</f>
        <v>45.3</v>
      </c>
      <c r="AE53" s="1"/>
      <c r="AF53" s="1"/>
      <c r="AG53" s="1"/>
      <c r="AH53" s="1"/>
      <c r="AI53" s="1"/>
    </row>
    <row r="54" spans="1:35" x14ac:dyDescent="0.25">
      <c r="A54" s="223">
        <v>2</v>
      </c>
      <c r="B54" s="816" t="s">
        <v>361</v>
      </c>
      <c r="C54" s="817"/>
      <c r="D54" s="817"/>
      <c r="E54" s="817"/>
      <c r="F54" s="818"/>
      <c r="G54" s="325"/>
      <c r="H54" s="325"/>
      <c r="I54" s="325"/>
      <c r="J54" s="325"/>
      <c r="K54" s="325"/>
      <c r="L54" s="325"/>
      <c r="M54" s="325"/>
      <c r="N54" s="320">
        <v>27.64</v>
      </c>
      <c r="O54" s="320"/>
      <c r="P54" s="320">
        <v>41.8</v>
      </c>
      <c r="Q54" s="321">
        <v>10300</v>
      </c>
      <c r="R54" s="320">
        <v>43.89</v>
      </c>
      <c r="S54" s="320">
        <v>1.41</v>
      </c>
      <c r="T54" s="321">
        <f>SUM(N54+Q54)</f>
        <v>10327.64</v>
      </c>
      <c r="U54" s="320">
        <f>SUM(N54+S54)</f>
        <v>29.05</v>
      </c>
      <c r="V54" s="321"/>
      <c r="W54" s="321"/>
      <c r="X54" s="321"/>
      <c r="Y54" s="326">
        <f>SUM(P54+Q54)</f>
        <v>10341.799999999999</v>
      </c>
      <c r="Z54" s="323" t="e">
        <f>ROUND(Y54/#REF!,-1)</f>
        <v>#REF!</v>
      </c>
      <c r="AA54" s="323"/>
      <c r="AB54" s="324"/>
      <c r="AC54" s="263">
        <f>SUM(P54+S54)</f>
        <v>43.209999999999994</v>
      </c>
      <c r="AD54" s="313">
        <f t="shared" ref="AD54:AD55" si="19">SUM(R54+S54)</f>
        <v>45.3</v>
      </c>
      <c r="AE54" s="1"/>
      <c r="AF54" s="1"/>
      <c r="AG54" s="1"/>
      <c r="AH54" s="1"/>
      <c r="AI54" s="1"/>
    </row>
    <row r="55" spans="1:35" x14ac:dyDescent="0.25">
      <c r="A55" s="223">
        <v>3</v>
      </c>
      <c r="B55" s="828" t="s">
        <v>362</v>
      </c>
      <c r="C55" s="829"/>
      <c r="D55" s="829"/>
      <c r="E55" s="829"/>
      <c r="F55" s="830"/>
      <c r="G55" s="307"/>
      <c r="H55" s="307"/>
      <c r="I55" s="307"/>
      <c r="J55" s="307"/>
      <c r="K55" s="307"/>
      <c r="L55" s="307"/>
      <c r="M55" s="276"/>
      <c r="N55" s="320">
        <v>8.7799999999999994</v>
      </c>
      <c r="O55" s="320"/>
      <c r="P55" s="320">
        <v>13.27</v>
      </c>
      <c r="Q55" s="278">
        <v>3000</v>
      </c>
      <c r="R55" s="320">
        <v>13.93</v>
      </c>
      <c r="S55" s="320">
        <v>0.44</v>
      </c>
      <c r="T55" s="321">
        <f>SUM(N55+Q55)</f>
        <v>3008.78</v>
      </c>
      <c r="U55" s="320">
        <f>SUM(N55+S55)</f>
        <v>9.2199999999999989</v>
      </c>
      <c r="V55" s="321"/>
      <c r="W55" s="321"/>
      <c r="X55" s="321"/>
      <c r="Y55" s="326">
        <f>SUM(P55+Q55)</f>
        <v>3013.27</v>
      </c>
      <c r="Z55" s="323" t="e">
        <f>ROUND(Y55/#REF!,-1)</f>
        <v>#REF!</v>
      </c>
      <c r="AA55" s="323"/>
      <c r="AB55" s="324"/>
      <c r="AC55" s="263">
        <f>SUM(P55+S55)</f>
        <v>13.709999999999999</v>
      </c>
      <c r="AD55" s="313">
        <f t="shared" si="19"/>
        <v>14.37</v>
      </c>
      <c r="AE55" s="1"/>
      <c r="AF55" s="1"/>
      <c r="AG55" s="1"/>
      <c r="AH55" s="1"/>
      <c r="AI55" s="1"/>
    </row>
    <row r="56" spans="1:35" x14ac:dyDescent="0.25">
      <c r="A56" s="820" t="s">
        <v>363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0"/>
      <c r="AC56" s="820"/>
      <c r="AD56" s="95"/>
      <c r="AE56" s="1"/>
      <c r="AF56" s="1"/>
      <c r="AG56" s="1"/>
      <c r="AH56" s="1"/>
      <c r="AI56" s="1"/>
    </row>
    <row r="57" spans="1:35" x14ac:dyDescent="0.25">
      <c r="A57" s="223">
        <v>1</v>
      </c>
      <c r="B57" s="816" t="s">
        <v>364</v>
      </c>
      <c r="C57" s="817"/>
      <c r="D57" s="817"/>
      <c r="E57" s="817"/>
      <c r="F57" s="818"/>
      <c r="G57" s="95"/>
      <c r="H57" s="95"/>
      <c r="I57" s="95"/>
      <c r="J57" s="95"/>
      <c r="K57" s="95"/>
      <c r="L57" s="95"/>
      <c r="M57" s="95"/>
      <c r="N57" s="313">
        <v>14.28</v>
      </c>
      <c r="O57" s="313"/>
      <c r="P57" s="313">
        <v>21.6</v>
      </c>
      <c r="Q57" s="327">
        <v>60600</v>
      </c>
      <c r="R57" s="313">
        <v>22.68</v>
      </c>
      <c r="S57" s="328">
        <v>4.42</v>
      </c>
      <c r="T57" s="329">
        <f>N57+Q57</f>
        <v>60614.28</v>
      </c>
      <c r="U57" s="320">
        <f>SUM(N57+S57)</f>
        <v>18.7</v>
      </c>
      <c r="V57" s="311"/>
      <c r="W57" s="311"/>
      <c r="X57" s="311"/>
      <c r="Y57" s="301">
        <f>SUM(P57+Q57)</f>
        <v>60621.599999999999</v>
      </c>
      <c r="Z57" s="323" t="e">
        <f>ROUND(Y57/#REF!,-1)</f>
        <v>#REF!</v>
      </c>
      <c r="AA57" s="95"/>
      <c r="AB57" s="19"/>
      <c r="AC57" s="263">
        <f>SUM(P57+S57)</f>
        <v>26.020000000000003</v>
      </c>
      <c r="AD57" s="313">
        <f>SUM(R57+S57)</f>
        <v>27.1</v>
      </c>
      <c r="AE57" s="1"/>
      <c r="AF57" s="1"/>
      <c r="AG57" s="1"/>
      <c r="AH57" s="1"/>
      <c r="AI57" s="1"/>
    </row>
    <row r="58" spans="1:35" x14ac:dyDescent="0.25">
      <c r="A58" s="223">
        <v>2</v>
      </c>
      <c r="B58" s="816" t="s">
        <v>365</v>
      </c>
      <c r="C58" s="817"/>
      <c r="D58" s="817"/>
      <c r="E58" s="817"/>
      <c r="F58" s="818"/>
      <c r="G58" s="95"/>
      <c r="H58" s="95"/>
      <c r="I58" s="95"/>
      <c r="J58" s="95"/>
      <c r="K58" s="95"/>
      <c r="L58" s="95"/>
      <c r="M58" s="95"/>
      <c r="N58" s="313">
        <v>17.86</v>
      </c>
      <c r="O58" s="313"/>
      <c r="P58" s="313">
        <v>27</v>
      </c>
      <c r="Q58" s="327">
        <v>91200</v>
      </c>
      <c r="R58" s="313">
        <v>28.35</v>
      </c>
      <c r="S58" s="328">
        <v>6.72</v>
      </c>
      <c r="T58" s="329">
        <f>N58+Q58</f>
        <v>91217.86</v>
      </c>
      <c r="U58" s="320">
        <f>SUM(N58+S58)</f>
        <v>24.58</v>
      </c>
      <c r="V58" s="311"/>
      <c r="W58" s="311"/>
      <c r="X58" s="311"/>
      <c r="Y58" s="301">
        <f>SUM(P58+Q58)</f>
        <v>91227</v>
      </c>
      <c r="Z58" s="323" t="e">
        <f>ROUND(Y58/#REF!,-1)</f>
        <v>#REF!</v>
      </c>
      <c r="AA58" s="95"/>
      <c r="AB58" s="19"/>
      <c r="AC58" s="263">
        <f>SUM(P58+S58)</f>
        <v>33.72</v>
      </c>
      <c r="AD58" s="313">
        <f t="shared" ref="AD58:AD61" si="20">SUM(R58+S58)</f>
        <v>35.07</v>
      </c>
      <c r="AE58" s="1"/>
      <c r="AF58" s="1"/>
      <c r="AG58" s="1"/>
      <c r="AH58" s="1"/>
      <c r="AI58" s="1"/>
    </row>
    <row r="59" spans="1:35" x14ac:dyDescent="0.25">
      <c r="A59" s="223">
        <v>3</v>
      </c>
      <c r="B59" s="816" t="s">
        <v>366</v>
      </c>
      <c r="C59" s="817"/>
      <c r="D59" s="817"/>
      <c r="E59" s="817"/>
      <c r="F59" s="818"/>
      <c r="G59" s="95"/>
      <c r="H59" s="95"/>
      <c r="I59" s="95"/>
      <c r="J59" s="95"/>
      <c r="K59" s="95"/>
      <c r="L59" s="95"/>
      <c r="M59" s="95"/>
      <c r="N59" s="313">
        <v>17.86</v>
      </c>
      <c r="O59" s="313"/>
      <c r="P59" s="313">
        <v>27</v>
      </c>
      <c r="Q59" s="327">
        <v>91200</v>
      </c>
      <c r="R59" s="313">
        <v>28.35</v>
      </c>
      <c r="S59" s="328">
        <v>6.72</v>
      </c>
      <c r="T59" s="329">
        <f>N59+Q59</f>
        <v>91217.86</v>
      </c>
      <c r="U59" s="320">
        <f>SUM(N59+S59)</f>
        <v>24.58</v>
      </c>
      <c r="V59" s="311"/>
      <c r="W59" s="311"/>
      <c r="X59" s="311"/>
      <c r="Y59" s="301">
        <f>SUM(P59+Q59)</f>
        <v>91227</v>
      </c>
      <c r="Z59" s="323" t="e">
        <f>ROUND(Y59/#REF!,-1)</f>
        <v>#REF!</v>
      </c>
      <c r="AA59" s="95"/>
      <c r="AB59" s="19"/>
      <c r="AC59" s="263">
        <f>SUM(P59+S59)</f>
        <v>33.72</v>
      </c>
      <c r="AD59" s="313">
        <f t="shared" si="20"/>
        <v>35.07</v>
      </c>
      <c r="AE59" s="1"/>
      <c r="AF59" s="1"/>
      <c r="AG59" s="1"/>
      <c r="AH59" s="1"/>
      <c r="AI59" s="1"/>
    </row>
    <row r="60" spans="1:35" x14ac:dyDescent="0.25">
      <c r="A60" s="223">
        <v>4</v>
      </c>
      <c r="B60" s="816" t="s">
        <v>367</v>
      </c>
      <c r="C60" s="817"/>
      <c r="D60" s="817"/>
      <c r="E60" s="817"/>
      <c r="F60" s="818"/>
      <c r="G60" s="95"/>
      <c r="H60" s="95"/>
      <c r="I60" s="95"/>
      <c r="J60" s="95"/>
      <c r="K60" s="95"/>
      <c r="L60" s="95"/>
      <c r="M60" s="95"/>
      <c r="N60" s="313">
        <v>14.28</v>
      </c>
      <c r="O60" s="313"/>
      <c r="P60" s="313">
        <v>21.6</v>
      </c>
      <c r="Q60" s="327">
        <v>60600</v>
      </c>
      <c r="R60" s="313">
        <v>22.68</v>
      </c>
      <c r="S60" s="328">
        <v>4.42</v>
      </c>
      <c r="T60" s="329">
        <f>N60+Q60</f>
        <v>60614.28</v>
      </c>
      <c r="U60" s="320">
        <f>SUM(N60+S60)</f>
        <v>18.7</v>
      </c>
      <c r="V60" s="311"/>
      <c r="W60" s="311"/>
      <c r="X60" s="311"/>
      <c r="Y60" s="301">
        <f>SUM(P60+Q60)</f>
        <v>60621.599999999999</v>
      </c>
      <c r="Z60" s="323" t="e">
        <f>ROUND(Y60/#REF!,-1)</f>
        <v>#REF!</v>
      </c>
      <c r="AA60" s="95"/>
      <c r="AB60" s="19"/>
      <c r="AC60" s="263">
        <f>SUM(P60+S60)</f>
        <v>26.020000000000003</v>
      </c>
      <c r="AD60" s="313">
        <f t="shared" si="20"/>
        <v>27.1</v>
      </c>
      <c r="AE60" s="1"/>
      <c r="AF60" s="1"/>
      <c r="AG60" s="1"/>
      <c r="AH60" s="1"/>
      <c r="AI60" s="1"/>
    </row>
    <row r="61" spans="1:35" x14ac:dyDescent="0.25">
      <c r="A61" s="223">
        <v>5</v>
      </c>
      <c r="B61" s="816" t="s">
        <v>368</v>
      </c>
      <c r="C61" s="817"/>
      <c r="D61" s="817"/>
      <c r="E61" s="817"/>
      <c r="F61" s="818"/>
      <c r="G61" s="95"/>
      <c r="H61" s="95"/>
      <c r="I61" s="95"/>
      <c r="J61" s="95"/>
      <c r="K61" s="95"/>
      <c r="L61" s="95"/>
      <c r="M61" s="95"/>
      <c r="N61" s="313">
        <v>17.86</v>
      </c>
      <c r="O61" s="313"/>
      <c r="P61" s="313">
        <v>27</v>
      </c>
      <c r="Q61" s="327">
        <v>91200</v>
      </c>
      <c r="R61" s="313">
        <v>28.35</v>
      </c>
      <c r="S61" s="328">
        <v>6.72</v>
      </c>
      <c r="T61" s="329">
        <f>N61+Q61</f>
        <v>91217.86</v>
      </c>
      <c r="U61" s="320">
        <f>SUM(N61+S61)</f>
        <v>24.58</v>
      </c>
      <c r="V61" s="311"/>
      <c r="W61" s="311"/>
      <c r="X61" s="311"/>
      <c r="Y61" s="301">
        <f>SUM(P61+Q61)</f>
        <v>91227</v>
      </c>
      <c r="Z61" s="323" t="e">
        <f>ROUND(Y61/#REF!,-1)</f>
        <v>#REF!</v>
      </c>
      <c r="AA61" s="95"/>
      <c r="AB61" s="19"/>
      <c r="AC61" s="263">
        <f>SUM(P61+S61)</f>
        <v>33.72</v>
      </c>
      <c r="AD61" s="313">
        <f t="shared" si="20"/>
        <v>35.07</v>
      </c>
      <c r="AE61" s="1"/>
      <c r="AF61" s="1"/>
      <c r="AG61" s="1"/>
      <c r="AH61" s="1"/>
      <c r="AI61" s="1"/>
    </row>
    <row r="62" spans="1:35" x14ac:dyDescent="0.25">
      <c r="A62" s="819" t="s">
        <v>373</v>
      </c>
      <c r="B62" s="820"/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  <c r="AA62" s="820"/>
      <c r="AB62" s="820"/>
      <c r="AC62" s="820"/>
      <c r="AD62" s="95"/>
      <c r="AE62" s="1"/>
      <c r="AF62" s="1"/>
      <c r="AG62" s="1"/>
      <c r="AH62" s="1"/>
      <c r="AI62" s="1"/>
    </row>
    <row r="63" spans="1:35" x14ac:dyDescent="0.25">
      <c r="A63" s="331">
        <v>1</v>
      </c>
      <c r="B63" s="822" t="s">
        <v>374</v>
      </c>
      <c r="C63" s="823"/>
      <c r="D63" s="823"/>
      <c r="E63" s="823"/>
      <c r="F63" s="824"/>
      <c r="G63" s="60"/>
      <c r="H63" s="60"/>
      <c r="I63" s="60"/>
      <c r="J63" s="60"/>
      <c r="K63" s="60"/>
      <c r="L63" s="60"/>
      <c r="M63" s="60"/>
      <c r="N63" s="332">
        <v>18.43</v>
      </c>
      <c r="O63" s="332"/>
      <c r="P63" s="333">
        <v>27.86</v>
      </c>
      <c r="Q63" s="334"/>
      <c r="R63" s="690">
        <v>29.25</v>
      </c>
      <c r="S63" s="335">
        <v>12.18</v>
      </c>
      <c r="T63" s="336"/>
      <c r="U63" s="337">
        <f>SUM(P63+S63)</f>
        <v>40.04</v>
      </c>
      <c r="V63" s="336"/>
      <c r="W63" s="336"/>
      <c r="X63" s="336"/>
      <c r="Y63" s="338"/>
      <c r="Z63" s="339"/>
      <c r="AA63" s="339"/>
      <c r="AB63" s="339"/>
      <c r="AC63" s="655">
        <f>SUM(P63+S63)</f>
        <v>40.04</v>
      </c>
      <c r="AD63" s="313">
        <f>SUM(R63+S63)</f>
        <v>41.43</v>
      </c>
      <c r="AE63" s="1"/>
      <c r="AF63" s="1"/>
      <c r="AG63" s="1"/>
      <c r="AH63" s="1"/>
      <c r="AI63" s="1"/>
    </row>
    <row r="64" spans="1:35" x14ac:dyDescent="0.25">
      <c r="A64" s="812" t="s">
        <v>428</v>
      </c>
      <c r="B64" s="812"/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313"/>
      <c r="AE64" s="1"/>
      <c r="AF64" s="1"/>
      <c r="AG64" s="1"/>
      <c r="AH64" s="1"/>
      <c r="AI64" s="1"/>
    </row>
    <row r="65" spans="1:35" x14ac:dyDescent="0.25">
      <c r="A65" s="341">
        <v>1</v>
      </c>
      <c r="B65" s="54" t="s">
        <v>376</v>
      </c>
      <c r="C65" s="54"/>
      <c r="D65" s="54"/>
      <c r="E65" s="54"/>
      <c r="F65" s="54"/>
      <c r="G65" s="50"/>
      <c r="H65" s="50"/>
      <c r="I65" s="50"/>
      <c r="J65" s="265"/>
      <c r="K65" s="265"/>
      <c r="L65" s="265"/>
      <c r="M65" s="255">
        <v>5</v>
      </c>
      <c r="N65" s="255">
        <v>4.38</v>
      </c>
      <c r="O65" s="255"/>
      <c r="P65" s="257">
        <v>6.96</v>
      </c>
      <c r="Q65" s="258">
        <v>2800</v>
      </c>
      <c r="R65" s="258">
        <v>6.96</v>
      </c>
      <c r="S65" s="258">
        <v>0.28999999999999998</v>
      </c>
      <c r="T65" s="259">
        <f t="shared" ref="T65" si="21">SUM(M65+Q65)</f>
        <v>2805</v>
      </c>
      <c r="U65" s="260">
        <f t="shared" ref="U65" si="22">SUM(P65+S65)</f>
        <v>7.25</v>
      </c>
      <c r="V65" s="261"/>
      <c r="W65" s="262">
        <v>5.26</v>
      </c>
      <c r="X65" s="263">
        <v>4.22</v>
      </c>
      <c r="Y65" s="261"/>
      <c r="Z65" s="261"/>
      <c r="AA65" s="261"/>
      <c r="AB65" s="261"/>
      <c r="AC65" s="606">
        <f t="shared" ref="AC65" si="23">SUM(P65+S65)</f>
        <v>7.25</v>
      </c>
      <c r="AD65" s="313">
        <f t="shared" ref="AD65:AD71" si="24">SUM(R65+S65)</f>
        <v>7.25</v>
      </c>
      <c r="AE65" s="1"/>
      <c r="AF65" s="1"/>
      <c r="AG65" s="1"/>
      <c r="AH65" s="1"/>
      <c r="AI65" s="1"/>
    </row>
    <row r="66" spans="1:35" x14ac:dyDescent="0.25">
      <c r="A66" s="851" t="s">
        <v>429</v>
      </c>
      <c r="B66" s="851"/>
      <c r="C66" s="851"/>
      <c r="D66" s="851"/>
      <c r="E66" s="851"/>
      <c r="F66" s="851"/>
      <c r="G66" s="851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  <c r="Y66" s="808"/>
      <c r="Z66" s="808"/>
      <c r="AA66" s="808"/>
      <c r="AB66" s="808"/>
      <c r="AC66" s="851"/>
      <c r="AD66" s="313"/>
      <c r="AE66" s="1"/>
      <c r="AF66" s="1"/>
      <c r="AG66" s="1"/>
      <c r="AH66" s="1"/>
      <c r="AI66" s="1"/>
    </row>
    <row r="67" spans="1:35" x14ac:dyDescent="0.25">
      <c r="A67" s="656">
        <v>1</v>
      </c>
      <c r="B67" s="81" t="s">
        <v>430</v>
      </c>
      <c r="C67" s="71"/>
      <c r="D67" s="71"/>
      <c r="E67" s="71"/>
      <c r="F67" s="656"/>
      <c r="G67" s="656"/>
      <c r="H67" s="656"/>
      <c r="I67" s="656"/>
      <c r="J67" s="656"/>
      <c r="K67" s="656"/>
      <c r="L67" s="656"/>
      <c r="M67" s="605">
        <v>22</v>
      </c>
      <c r="N67" s="657">
        <v>25</v>
      </c>
      <c r="O67" s="657"/>
      <c r="P67" s="658">
        <v>24</v>
      </c>
      <c r="Q67" s="176">
        <v>0</v>
      </c>
      <c r="R67" s="658">
        <v>24</v>
      </c>
      <c r="S67" s="659"/>
      <c r="T67" s="660">
        <f>SUM(M67+Q67)</f>
        <v>22</v>
      </c>
      <c r="U67" s="657">
        <f>SUM(P67+S67)</f>
        <v>24</v>
      </c>
      <c r="V67" s="661"/>
      <c r="W67" s="209">
        <f>SUM(M67+S67)</f>
        <v>22</v>
      </c>
      <c r="X67" s="662">
        <f>SUM(P67+S67)</f>
        <v>24</v>
      </c>
      <c r="Y67" s="661"/>
      <c r="Z67" s="661"/>
      <c r="AA67" s="661"/>
      <c r="AB67" s="661"/>
      <c r="AC67" s="663">
        <v>24</v>
      </c>
      <c r="AD67" s="313">
        <f t="shared" si="24"/>
        <v>24</v>
      </c>
      <c r="AE67" s="1"/>
      <c r="AF67" s="1"/>
      <c r="AG67" s="1"/>
      <c r="AH67" s="1"/>
      <c r="AI67" s="1"/>
    </row>
    <row r="68" spans="1:35" x14ac:dyDescent="0.25">
      <c r="A68" s="664">
        <v>2</v>
      </c>
      <c r="B68" s="54" t="s">
        <v>431</v>
      </c>
      <c r="C68" s="54"/>
      <c r="D68" s="54"/>
      <c r="E68" s="54"/>
      <c r="F68" s="54"/>
      <c r="G68" s="50"/>
      <c r="H68" s="50"/>
      <c r="I68" s="50"/>
      <c r="J68" s="265"/>
      <c r="K68" s="265"/>
      <c r="L68" s="265"/>
      <c r="M68" s="604">
        <v>36</v>
      </c>
      <c r="N68" s="159">
        <v>37.5</v>
      </c>
      <c r="O68" s="209"/>
      <c r="P68" s="658">
        <v>36</v>
      </c>
      <c r="Q68" s="166">
        <v>0</v>
      </c>
      <c r="R68" s="658">
        <v>36</v>
      </c>
      <c r="S68" s="665"/>
      <c r="T68" s="633">
        <f>SUM(M68+Q68)</f>
        <v>36</v>
      </c>
      <c r="U68" s="666">
        <f>SUM(P68+S68)</f>
        <v>36</v>
      </c>
      <c r="V68" s="661"/>
      <c r="W68" s="209">
        <f>SUM(M68+S68)</f>
        <v>36</v>
      </c>
      <c r="X68" s="667">
        <f>SUM(P68+S68)</f>
        <v>36</v>
      </c>
      <c r="Y68" s="661"/>
      <c r="Z68" s="661"/>
      <c r="AA68" s="661"/>
      <c r="AB68" s="661"/>
      <c r="AC68" s="663">
        <v>36</v>
      </c>
      <c r="AD68" s="313">
        <f t="shared" si="24"/>
        <v>36</v>
      </c>
      <c r="AE68" s="1"/>
      <c r="AF68" s="1"/>
      <c r="AG68" s="1"/>
      <c r="AH68" s="1"/>
      <c r="AI68" s="1"/>
    </row>
    <row r="69" spans="1:35" x14ac:dyDescent="0.25">
      <c r="A69" s="664">
        <v>3</v>
      </c>
      <c r="B69" s="54" t="s">
        <v>432</v>
      </c>
      <c r="C69" s="54"/>
      <c r="D69" s="54"/>
      <c r="E69" s="54"/>
      <c r="F69" s="54"/>
      <c r="G69" s="50"/>
      <c r="H69" s="50"/>
      <c r="I69" s="50"/>
      <c r="J69" s="265"/>
      <c r="K69" s="265"/>
      <c r="L69" s="265"/>
      <c r="M69" s="604">
        <v>48</v>
      </c>
      <c r="N69" s="159">
        <v>50</v>
      </c>
      <c r="O69" s="159"/>
      <c r="P69" s="668">
        <v>48</v>
      </c>
      <c r="Q69" s="166">
        <v>0</v>
      </c>
      <c r="R69" s="668">
        <v>48</v>
      </c>
      <c r="S69" s="665"/>
      <c r="T69" s="633">
        <f>SUM(M69+Q69)</f>
        <v>48</v>
      </c>
      <c r="U69" s="666">
        <f>SUM(P69+S69)</f>
        <v>48</v>
      </c>
      <c r="V69" s="661"/>
      <c r="W69" s="209">
        <f>SUM(M69+S69)</f>
        <v>48</v>
      </c>
      <c r="X69" s="667">
        <f>SUM(P69+S69)</f>
        <v>48</v>
      </c>
      <c r="Y69" s="661"/>
      <c r="Z69" s="661"/>
      <c r="AA69" s="661"/>
      <c r="AB69" s="661"/>
      <c r="AC69" s="669">
        <v>48</v>
      </c>
      <c r="AD69" s="313">
        <f t="shared" si="24"/>
        <v>48</v>
      </c>
      <c r="AE69" s="1"/>
      <c r="AF69" s="1"/>
      <c r="AG69" s="1"/>
      <c r="AH69" s="1"/>
      <c r="AI69" s="1"/>
    </row>
    <row r="70" spans="1:35" x14ac:dyDescent="0.25">
      <c r="A70" s="664">
        <v>4</v>
      </c>
      <c r="B70" s="54" t="s">
        <v>433</v>
      </c>
      <c r="C70" s="54"/>
      <c r="D70" s="54"/>
      <c r="E70" s="54"/>
      <c r="F70" s="54"/>
      <c r="G70" s="54"/>
      <c r="H70" s="54"/>
      <c r="I70" s="54"/>
      <c r="J70" s="267"/>
      <c r="K70" s="267"/>
      <c r="L70" s="267"/>
      <c r="M70" s="159">
        <v>60</v>
      </c>
      <c r="N70" s="670">
        <v>62.5</v>
      </c>
      <c r="O70" s="670"/>
      <c r="P70" s="668">
        <v>60</v>
      </c>
      <c r="Q70" s="166">
        <v>0</v>
      </c>
      <c r="R70" s="668">
        <v>60</v>
      </c>
      <c r="S70" s="665"/>
      <c r="T70" s="633">
        <f>SUM(M70+Q70)</f>
        <v>60</v>
      </c>
      <c r="U70" s="666">
        <f>SUM(P70+S70)</f>
        <v>60</v>
      </c>
      <c r="V70" s="661"/>
      <c r="W70" s="209">
        <f>SUM(M70+S70)</f>
        <v>60</v>
      </c>
      <c r="X70" s="667">
        <f>SUM(P70+S70)</f>
        <v>60</v>
      </c>
      <c r="Y70" s="661"/>
      <c r="Z70" s="661"/>
      <c r="AA70" s="661"/>
      <c r="AB70" s="661"/>
      <c r="AC70" s="669">
        <v>60</v>
      </c>
      <c r="AD70" s="313">
        <f t="shared" si="24"/>
        <v>60</v>
      </c>
      <c r="AE70" s="1"/>
      <c r="AF70" s="1"/>
      <c r="AG70" s="1"/>
      <c r="AH70" s="1"/>
      <c r="AI70" s="1"/>
    </row>
    <row r="71" spans="1:35" x14ac:dyDescent="0.25">
      <c r="A71" s="664">
        <v>5</v>
      </c>
      <c r="B71" s="54" t="s">
        <v>434</v>
      </c>
      <c r="C71" s="54"/>
      <c r="D71" s="54"/>
      <c r="E71" s="54"/>
      <c r="F71" s="54"/>
      <c r="G71" s="54"/>
      <c r="H71" s="54"/>
      <c r="I71" s="54"/>
      <c r="J71" s="267"/>
      <c r="K71" s="267"/>
      <c r="L71" s="267"/>
      <c r="M71" s="159">
        <v>72</v>
      </c>
      <c r="N71" s="670">
        <v>75</v>
      </c>
      <c r="O71" s="670"/>
      <c r="P71" s="668">
        <v>72</v>
      </c>
      <c r="Q71" s="166">
        <v>0</v>
      </c>
      <c r="R71" s="668">
        <v>72</v>
      </c>
      <c r="S71" s="665"/>
      <c r="T71" s="633">
        <f>SUM(M71+Q71)</f>
        <v>72</v>
      </c>
      <c r="U71" s="666">
        <f>SUM(P71+S71)</f>
        <v>72</v>
      </c>
      <c r="V71" s="671"/>
      <c r="W71" s="209">
        <f>SUM(M71+S71)</f>
        <v>72</v>
      </c>
      <c r="X71" s="667">
        <f>SUM(P71+S71)</f>
        <v>72</v>
      </c>
      <c r="Y71" s="671"/>
      <c r="Z71" s="671"/>
      <c r="AA71" s="671"/>
      <c r="AB71" s="671"/>
      <c r="AC71" s="669">
        <v>72</v>
      </c>
      <c r="AD71" s="313">
        <f t="shared" si="24"/>
        <v>72</v>
      </c>
      <c r="AE71" s="1"/>
      <c r="AF71" s="1"/>
      <c r="AG71" s="1"/>
      <c r="AH71" s="1"/>
      <c r="AI71" s="1"/>
    </row>
    <row r="72" spans="1:3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95"/>
      <c r="AE72" s="1"/>
      <c r="AF72" s="1"/>
      <c r="AG72" s="1"/>
      <c r="AH72" s="1"/>
      <c r="AI72" s="1"/>
    </row>
    <row r="73" spans="1:35" x14ac:dyDescent="0.25">
      <c r="A73" s="852" t="s">
        <v>435</v>
      </c>
      <c r="B73" s="852"/>
      <c r="C73" s="852"/>
      <c r="D73" s="852"/>
      <c r="E73" s="852"/>
      <c r="F73" s="852"/>
      <c r="G73" s="852"/>
      <c r="H73" s="852"/>
      <c r="I73" s="852"/>
      <c r="J73" s="852"/>
      <c r="K73" s="852"/>
      <c r="L73" s="852"/>
      <c r="M73" s="852"/>
      <c r="N73" s="852"/>
      <c r="O73" s="852"/>
      <c r="P73" s="852"/>
      <c r="Q73" s="852"/>
      <c r="R73" s="852"/>
      <c r="S73" s="852"/>
      <c r="T73" s="852"/>
      <c r="U73" s="852"/>
      <c r="V73" s="852"/>
      <c r="W73" s="852"/>
      <c r="X73" s="852"/>
      <c r="Y73" s="852"/>
      <c r="Z73" s="852"/>
      <c r="AA73" s="852"/>
      <c r="AB73" s="852"/>
      <c r="AC73" s="852"/>
      <c r="AD73" s="95"/>
      <c r="AE73" s="1"/>
      <c r="AF73" s="1"/>
      <c r="AG73" s="1"/>
      <c r="AH73" s="1"/>
      <c r="AI73" s="1"/>
    </row>
    <row r="74" spans="1:35" x14ac:dyDescent="0.25">
      <c r="A74" s="672"/>
      <c r="B74" s="50"/>
      <c r="C74" s="50"/>
      <c r="D74" s="50"/>
      <c r="E74" s="50"/>
      <c r="F74" s="50"/>
      <c r="G74" s="50"/>
      <c r="H74" s="50"/>
      <c r="I74" s="50"/>
      <c r="J74" s="265"/>
      <c r="K74" s="265"/>
      <c r="L74" s="265"/>
      <c r="M74" s="604"/>
      <c r="N74" s="604"/>
      <c r="O74" s="604"/>
      <c r="P74" s="673"/>
      <c r="Q74" s="186"/>
      <c r="R74" s="186"/>
      <c r="S74" s="186"/>
      <c r="T74" s="674"/>
      <c r="U74" s="675"/>
      <c r="V74" s="661"/>
      <c r="W74" s="605"/>
      <c r="X74" s="676"/>
      <c r="Y74" s="661"/>
      <c r="Z74" s="661"/>
      <c r="AA74" s="661"/>
      <c r="AB74" s="661"/>
      <c r="AC74" s="677"/>
      <c r="AD74" s="721"/>
      <c r="AE74" s="1"/>
      <c r="AF74" s="1"/>
      <c r="AG74" s="1"/>
      <c r="AH74" s="1"/>
      <c r="AI74" s="1"/>
    </row>
    <row r="75" spans="1:35" x14ac:dyDescent="0.25">
      <c r="A75" s="656">
        <v>1</v>
      </c>
      <c r="B75" s="81" t="s">
        <v>430</v>
      </c>
      <c r="C75" s="71"/>
      <c r="D75" s="71"/>
      <c r="E75" s="71"/>
      <c r="F75" s="656"/>
      <c r="G75" s="656"/>
      <c r="H75" s="656"/>
      <c r="I75" s="656"/>
      <c r="J75" s="656"/>
      <c r="K75" s="656"/>
      <c r="L75" s="656"/>
      <c r="M75" s="605">
        <v>22</v>
      </c>
      <c r="N75" s="657">
        <v>25</v>
      </c>
      <c r="O75" s="657"/>
      <c r="P75" s="678">
        <v>35</v>
      </c>
      <c r="Q75" s="176">
        <v>0</v>
      </c>
      <c r="R75" s="678">
        <v>35</v>
      </c>
      <c r="S75" s="659"/>
      <c r="T75" s="660">
        <f>SUM(M75+Q75)</f>
        <v>22</v>
      </c>
      <c r="U75" s="657">
        <f>SUM(P75+S75)</f>
        <v>35</v>
      </c>
      <c r="V75" s="661"/>
      <c r="W75" s="209">
        <f>SUM(M75+S75)</f>
        <v>22</v>
      </c>
      <c r="X75" s="662">
        <f>SUM(P75+S75)</f>
        <v>35</v>
      </c>
      <c r="Y75" s="661"/>
      <c r="Z75" s="661"/>
      <c r="AA75" s="661"/>
      <c r="AB75" s="661"/>
      <c r="AC75" s="663">
        <v>35</v>
      </c>
      <c r="AD75" s="658">
        <v>35</v>
      </c>
      <c r="AE75" s="1"/>
      <c r="AF75" s="1"/>
      <c r="AG75" s="1"/>
      <c r="AH75" s="1"/>
      <c r="AI75" s="1"/>
    </row>
    <row r="76" spans="1:35" x14ac:dyDescent="0.25">
      <c r="A76" s="664">
        <v>2</v>
      </c>
      <c r="B76" s="54" t="s">
        <v>431</v>
      </c>
      <c r="C76" s="54"/>
      <c r="D76" s="54"/>
      <c r="E76" s="54"/>
      <c r="F76" s="54"/>
      <c r="G76" s="50"/>
      <c r="H76" s="50"/>
      <c r="I76" s="50"/>
      <c r="J76" s="265"/>
      <c r="K76" s="265"/>
      <c r="L76" s="265"/>
      <c r="M76" s="604">
        <v>36</v>
      </c>
      <c r="N76" s="159">
        <v>37.5</v>
      </c>
      <c r="O76" s="159"/>
      <c r="P76" s="670">
        <v>52.5</v>
      </c>
      <c r="Q76" s="166">
        <v>0</v>
      </c>
      <c r="R76" s="670">
        <v>52.5</v>
      </c>
      <c r="S76" s="665"/>
      <c r="T76" s="633">
        <f>SUM(M76+Q76)</f>
        <v>36</v>
      </c>
      <c r="U76" s="666">
        <f>SUM(P76+S76)</f>
        <v>52.5</v>
      </c>
      <c r="V76" s="661"/>
      <c r="W76" s="209">
        <f>SUM(M76+S76)</f>
        <v>36</v>
      </c>
      <c r="X76" s="667">
        <f>SUM(P76+S76)</f>
        <v>52.5</v>
      </c>
      <c r="Y76" s="661"/>
      <c r="Z76" s="661"/>
      <c r="AA76" s="661"/>
      <c r="AB76" s="661"/>
      <c r="AC76" s="663">
        <v>52.5</v>
      </c>
      <c r="AD76" s="658">
        <v>52.5</v>
      </c>
      <c r="AE76" s="1"/>
      <c r="AF76" s="1"/>
      <c r="AG76" s="1"/>
    </row>
    <row r="77" spans="1:35" x14ac:dyDescent="0.25">
      <c r="A77" s="664">
        <v>3</v>
      </c>
      <c r="B77" s="54" t="s">
        <v>432</v>
      </c>
      <c r="C77" s="54"/>
      <c r="D77" s="54"/>
      <c r="E77" s="54"/>
      <c r="F77" s="54"/>
      <c r="G77" s="50"/>
      <c r="H77" s="50"/>
      <c r="I77" s="50"/>
      <c r="J77" s="265"/>
      <c r="K77" s="265"/>
      <c r="L77" s="265"/>
      <c r="M77" s="604">
        <v>48</v>
      </c>
      <c r="N77" s="159">
        <v>50</v>
      </c>
      <c r="O77" s="159"/>
      <c r="P77" s="670">
        <v>70</v>
      </c>
      <c r="Q77" s="166">
        <v>0</v>
      </c>
      <c r="R77" s="670">
        <v>70</v>
      </c>
      <c r="S77" s="665"/>
      <c r="T77" s="633">
        <f>SUM(M77+Q77)</f>
        <v>48</v>
      </c>
      <c r="U77" s="666">
        <f>SUM(P77+S77)</f>
        <v>70</v>
      </c>
      <c r="V77" s="661"/>
      <c r="W77" s="209">
        <f>SUM(M77+S77)</f>
        <v>48</v>
      </c>
      <c r="X77" s="667">
        <f>SUM(P77+S77)</f>
        <v>70</v>
      </c>
      <c r="Y77" s="661"/>
      <c r="Z77" s="661"/>
      <c r="AA77" s="661"/>
      <c r="AB77" s="661"/>
      <c r="AC77" s="669">
        <v>70</v>
      </c>
      <c r="AD77" s="668">
        <v>70</v>
      </c>
      <c r="AE77" s="1"/>
      <c r="AF77" s="1"/>
      <c r="AG77" s="1"/>
    </row>
    <row r="78" spans="1:35" x14ac:dyDescent="0.25">
      <c r="A78" s="664">
        <v>4</v>
      </c>
      <c r="B78" s="54" t="s">
        <v>433</v>
      </c>
      <c r="C78" s="54"/>
      <c r="D78" s="54"/>
      <c r="E78" s="54"/>
      <c r="F78" s="54"/>
      <c r="G78" s="54"/>
      <c r="H78" s="54"/>
      <c r="I78" s="54"/>
      <c r="J78" s="267"/>
      <c r="K78" s="267"/>
      <c r="L78" s="267"/>
      <c r="M78" s="159">
        <v>60</v>
      </c>
      <c r="N78" s="670">
        <v>62.5</v>
      </c>
      <c r="O78" s="670"/>
      <c r="P78" s="670">
        <v>87.5</v>
      </c>
      <c r="Q78" s="166">
        <v>0</v>
      </c>
      <c r="R78" s="670">
        <v>87.5</v>
      </c>
      <c r="S78" s="665"/>
      <c r="T78" s="633">
        <f>SUM(M78+Q78)</f>
        <v>60</v>
      </c>
      <c r="U78" s="666">
        <f>SUM(P78+S78)</f>
        <v>87.5</v>
      </c>
      <c r="V78" s="661"/>
      <c r="W78" s="209">
        <f>SUM(M78+S78)</f>
        <v>60</v>
      </c>
      <c r="X78" s="667">
        <f>SUM(P78+S78)</f>
        <v>87.5</v>
      </c>
      <c r="Y78" s="661"/>
      <c r="Z78" s="661"/>
      <c r="AA78" s="661"/>
      <c r="AB78" s="661"/>
      <c r="AC78" s="669">
        <v>87.5</v>
      </c>
      <c r="AD78" s="668">
        <v>87.5</v>
      </c>
      <c r="AE78" s="1"/>
      <c r="AF78" s="1"/>
      <c r="AG78" s="1"/>
    </row>
    <row r="79" spans="1:35" x14ac:dyDescent="0.25">
      <c r="A79" s="664">
        <v>5</v>
      </c>
      <c r="B79" s="54" t="s">
        <v>434</v>
      </c>
      <c r="C79" s="54"/>
      <c r="D79" s="54"/>
      <c r="E79" s="54"/>
      <c r="F79" s="54"/>
      <c r="G79" s="54"/>
      <c r="H79" s="54"/>
      <c r="I79" s="54"/>
      <c r="J79" s="267"/>
      <c r="K79" s="267"/>
      <c r="L79" s="267"/>
      <c r="M79" s="159">
        <v>72</v>
      </c>
      <c r="N79" s="670">
        <v>75</v>
      </c>
      <c r="O79" s="670"/>
      <c r="P79" s="670">
        <v>105</v>
      </c>
      <c r="Q79" s="166">
        <v>0</v>
      </c>
      <c r="R79" s="670">
        <v>105</v>
      </c>
      <c r="S79" s="665"/>
      <c r="T79" s="633">
        <f>SUM(M79+Q79)</f>
        <v>72</v>
      </c>
      <c r="U79" s="666">
        <f>SUM(P79+S79)</f>
        <v>105</v>
      </c>
      <c r="V79" s="671"/>
      <c r="W79" s="209">
        <f>SUM(M79+S79)</f>
        <v>72</v>
      </c>
      <c r="X79" s="667">
        <f>SUM(P79+S79)</f>
        <v>105</v>
      </c>
      <c r="Y79" s="671"/>
      <c r="Z79" s="671"/>
      <c r="AA79" s="671"/>
      <c r="AB79" s="671"/>
      <c r="AC79" s="669">
        <v>105</v>
      </c>
      <c r="AD79" s="668">
        <v>105</v>
      </c>
      <c r="AE79" s="1"/>
      <c r="AF79" s="1"/>
      <c r="AG79" s="1"/>
    </row>
    <row r="80" spans="1:3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"/>
      <c r="I81" s="811" t="s">
        <v>297</v>
      </c>
      <c r="J81" s="811"/>
      <c r="K81" s="1"/>
      <c r="L81" s="1"/>
      <c r="M81" s="1"/>
      <c r="N81" s="1"/>
      <c r="O81" s="1"/>
      <c r="P81" s="811" t="s">
        <v>297</v>
      </c>
      <c r="Q81" s="811"/>
      <c r="R81" s="70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</sheetData>
  <mergeCells count="43">
    <mergeCell ref="B12:F12"/>
    <mergeCell ref="B21:F21"/>
    <mergeCell ref="A1:AC1"/>
    <mergeCell ref="T4:U4"/>
    <mergeCell ref="Y4:AC4"/>
    <mergeCell ref="A6:AC6"/>
    <mergeCell ref="B9:F9"/>
    <mergeCell ref="A41:AC41"/>
    <mergeCell ref="A23:AC23"/>
    <mergeCell ref="A24:Y24"/>
    <mergeCell ref="B25:F25"/>
    <mergeCell ref="B22:F22"/>
    <mergeCell ref="B34:F34"/>
    <mergeCell ref="B35:F35"/>
    <mergeCell ref="B26:F26"/>
    <mergeCell ref="A33:AC33"/>
    <mergeCell ref="B36:F36"/>
    <mergeCell ref="B48:F48"/>
    <mergeCell ref="B46:F46"/>
    <mergeCell ref="B47:F47"/>
    <mergeCell ref="B42:F42"/>
    <mergeCell ref="A43:AC43"/>
    <mergeCell ref="B44:F44"/>
    <mergeCell ref="B60:F60"/>
    <mergeCell ref="B49:F49"/>
    <mergeCell ref="B50:F50"/>
    <mergeCell ref="B53:F53"/>
    <mergeCell ref="B54:F54"/>
    <mergeCell ref="B57:F57"/>
    <mergeCell ref="B58:F58"/>
    <mergeCell ref="B59:F59"/>
    <mergeCell ref="B51:F51"/>
    <mergeCell ref="A52:AC52"/>
    <mergeCell ref="B55:F55"/>
    <mergeCell ref="A56:AC56"/>
    <mergeCell ref="A66:AC66"/>
    <mergeCell ref="A73:AC73"/>
    <mergeCell ref="I81:J81"/>
    <mergeCell ref="P81:Q81"/>
    <mergeCell ref="B61:F61"/>
    <mergeCell ref="A62:AC62"/>
    <mergeCell ref="B63:F63"/>
    <mergeCell ref="A64:AC64"/>
  </mergeCells>
  <pageMargins left="0" right="0" top="0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1" workbookViewId="0">
      <selection activeCell="B1" sqref="B1:F1"/>
    </sheetView>
  </sheetViews>
  <sheetFormatPr defaultRowHeight="15" x14ac:dyDescent="0.25"/>
  <cols>
    <col min="1" max="1" width="9.140625" hidden="1" customWidth="1"/>
    <col min="2" max="2" width="9.140625" customWidth="1"/>
    <col min="3" max="3" width="103.85546875" customWidth="1"/>
    <col min="4" max="4" width="7.85546875" customWidth="1"/>
    <col min="5" max="5" width="43.28515625" customWidth="1"/>
    <col min="6" max="6" width="9.140625" hidden="1" customWidth="1"/>
  </cols>
  <sheetData>
    <row r="1" spans="1:7" ht="18" customHeight="1" x14ac:dyDescent="0.25">
      <c r="A1" s="148"/>
      <c r="B1" s="855" t="s">
        <v>436</v>
      </c>
      <c r="C1" s="855"/>
      <c r="D1" s="855"/>
      <c r="E1" s="855"/>
      <c r="F1" s="855"/>
    </row>
    <row r="2" spans="1:7" ht="17.45" customHeight="1" x14ac:dyDescent="0.25">
      <c r="A2" s="499"/>
      <c r="B2" s="855" t="s">
        <v>437</v>
      </c>
      <c r="C2" s="855"/>
      <c r="D2" s="855"/>
      <c r="E2" s="855"/>
      <c r="F2" s="855"/>
    </row>
    <row r="3" spans="1:7" ht="18" customHeight="1" x14ac:dyDescent="0.25">
      <c r="A3" s="487"/>
      <c r="B3" s="488"/>
      <c r="C3" s="488"/>
      <c r="D3" s="488"/>
      <c r="E3" s="488"/>
      <c r="F3" s="488"/>
    </row>
    <row r="4" spans="1:7" ht="51.75" customHeight="1" x14ac:dyDescent="0.25">
      <c r="A4" s="498"/>
      <c r="B4" s="608" t="s">
        <v>438</v>
      </c>
      <c r="C4" s="868" t="s">
        <v>439</v>
      </c>
      <c r="D4" s="869"/>
      <c r="E4" s="867" t="s">
        <v>440</v>
      </c>
      <c r="F4" s="610"/>
    </row>
    <row r="5" spans="1:7" ht="17.45" customHeight="1" x14ac:dyDescent="0.25">
      <c r="A5" s="607"/>
      <c r="B5" s="490"/>
      <c r="C5" s="491"/>
      <c r="D5" s="490"/>
      <c r="E5" s="856"/>
      <c r="F5" s="857"/>
      <c r="G5" s="239"/>
    </row>
    <row r="6" spans="1:7" ht="18" x14ac:dyDescent="0.25">
      <c r="A6" s="607"/>
      <c r="B6" s="493"/>
      <c r="C6" s="494"/>
      <c r="D6" s="493"/>
      <c r="E6" s="495"/>
      <c r="F6" s="493"/>
    </row>
    <row r="7" spans="1:7" ht="17.45" customHeight="1" x14ac:dyDescent="0.25">
      <c r="A7" s="607"/>
      <c r="B7" s="493" t="s">
        <v>441</v>
      </c>
      <c r="C7" s="494" t="s">
        <v>543</v>
      </c>
      <c r="D7" s="493"/>
      <c r="E7" s="611">
        <v>22</v>
      </c>
      <c r="F7" s="609"/>
    </row>
    <row r="8" spans="1:7" ht="18" x14ac:dyDescent="0.25">
      <c r="A8" s="607"/>
      <c r="B8" s="493"/>
      <c r="C8" s="494"/>
      <c r="D8" s="493"/>
      <c r="E8" s="495"/>
      <c r="F8" s="493"/>
    </row>
    <row r="9" spans="1:7" ht="17.45" customHeight="1" x14ac:dyDescent="0.25">
      <c r="A9" s="607"/>
      <c r="B9" s="493" t="s">
        <v>442</v>
      </c>
      <c r="C9" s="494" t="s">
        <v>544</v>
      </c>
      <c r="D9" s="493"/>
      <c r="E9" s="612" t="s">
        <v>573</v>
      </c>
      <c r="F9" s="609"/>
    </row>
    <row r="10" spans="1:7" ht="18" x14ac:dyDescent="0.25">
      <c r="A10" s="607"/>
      <c r="B10" s="493"/>
      <c r="C10" s="494"/>
      <c r="D10" s="493"/>
      <c r="E10" s="493"/>
      <c r="F10" s="495"/>
    </row>
    <row r="11" spans="1:7" ht="17.45" customHeight="1" x14ac:dyDescent="0.25">
      <c r="A11" s="607"/>
      <c r="B11" s="493" t="s">
        <v>443</v>
      </c>
      <c r="C11" s="853" t="s">
        <v>545</v>
      </c>
      <c r="D11" s="854"/>
      <c r="E11" s="609" t="s">
        <v>546</v>
      </c>
      <c r="F11" s="496"/>
    </row>
    <row r="12" spans="1:7" ht="18" x14ac:dyDescent="0.25">
      <c r="A12" s="607"/>
      <c r="B12" s="493"/>
      <c r="C12" s="494"/>
      <c r="D12" s="493"/>
      <c r="E12" s="493"/>
      <c r="F12" s="495"/>
    </row>
    <row r="13" spans="1:7" ht="18" x14ac:dyDescent="0.25">
      <c r="A13" s="607"/>
      <c r="B13" s="493" t="s">
        <v>445</v>
      </c>
      <c r="C13" s="494" t="s">
        <v>547</v>
      </c>
      <c r="D13" s="493"/>
      <c r="E13" s="609" t="s">
        <v>548</v>
      </c>
      <c r="F13" s="496"/>
    </row>
    <row r="14" spans="1:7" ht="18" x14ac:dyDescent="0.25">
      <c r="A14" s="607"/>
      <c r="B14" s="501"/>
      <c r="C14" s="488"/>
      <c r="D14" s="497"/>
      <c r="E14" s="497"/>
      <c r="F14" s="495"/>
    </row>
  </sheetData>
  <mergeCells count="5">
    <mergeCell ref="B2:F2"/>
    <mergeCell ref="B1:F1"/>
    <mergeCell ref="C11:D11"/>
    <mergeCell ref="C4:D4"/>
    <mergeCell ref="E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XFD1"/>
    </sheetView>
  </sheetViews>
  <sheetFormatPr defaultRowHeight="15" x14ac:dyDescent="0.25"/>
  <cols>
    <col min="1" max="1" width="8" customWidth="1"/>
    <col min="3" max="3" width="60.5703125" customWidth="1"/>
    <col min="4" max="4" width="33" hidden="1" customWidth="1"/>
    <col min="5" max="5" width="74" customWidth="1"/>
  </cols>
  <sheetData>
    <row r="1" spans="1:5" ht="18" x14ac:dyDescent="0.25">
      <c r="A1" s="855" t="s">
        <v>447</v>
      </c>
      <c r="B1" s="855"/>
      <c r="C1" s="855"/>
      <c r="D1" s="855"/>
      <c r="E1" s="855"/>
    </row>
    <row r="2" spans="1:5" ht="18" x14ac:dyDescent="0.25">
      <c r="A2" s="855" t="s">
        <v>437</v>
      </c>
      <c r="B2" s="855"/>
      <c r="C2" s="855"/>
      <c r="D2" s="855"/>
      <c r="E2" s="855"/>
    </row>
    <row r="3" spans="1:5" ht="18" x14ac:dyDescent="0.25">
      <c r="A3" s="488"/>
      <c r="B3" s="488"/>
      <c r="C3" s="488"/>
      <c r="D3" s="488"/>
      <c r="E3" s="488"/>
    </row>
    <row r="4" spans="1:5" ht="18" x14ac:dyDescent="0.25">
      <c r="A4" s="492" t="s">
        <v>438</v>
      </c>
      <c r="B4" s="856" t="s">
        <v>439</v>
      </c>
      <c r="C4" s="857"/>
      <c r="D4" s="856" t="s">
        <v>448</v>
      </c>
      <c r="E4" s="857"/>
    </row>
    <row r="5" spans="1:5" ht="18" x14ac:dyDescent="0.25">
      <c r="A5" s="500"/>
      <c r="B5" s="491"/>
      <c r="C5" s="490"/>
      <c r="D5" s="492" t="s">
        <v>234</v>
      </c>
      <c r="E5" s="489" t="s">
        <v>449</v>
      </c>
    </row>
    <row r="6" spans="1:5" ht="18" x14ac:dyDescent="0.25">
      <c r="A6" s="722"/>
      <c r="B6" s="723"/>
      <c r="C6" s="724"/>
      <c r="D6" s="722"/>
      <c r="E6" s="724"/>
    </row>
    <row r="7" spans="1:5" ht="18" x14ac:dyDescent="0.25">
      <c r="A7" s="722" t="s">
        <v>441</v>
      </c>
      <c r="B7" s="860" t="s">
        <v>450</v>
      </c>
      <c r="C7" s="861"/>
      <c r="D7" s="725">
        <v>5.3</v>
      </c>
      <c r="E7" s="726" t="s">
        <v>565</v>
      </c>
    </row>
    <row r="8" spans="1:5" ht="18" x14ac:dyDescent="0.25">
      <c r="A8" s="722"/>
      <c r="B8" s="862"/>
      <c r="C8" s="863"/>
      <c r="D8" s="722"/>
      <c r="E8" s="724"/>
    </row>
    <row r="9" spans="1:5" ht="18" x14ac:dyDescent="0.25">
      <c r="A9" s="722" t="s">
        <v>442</v>
      </c>
      <c r="B9" s="858" t="s">
        <v>451</v>
      </c>
      <c r="C9" s="859"/>
      <c r="D9" s="726">
        <v>2.6</v>
      </c>
      <c r="E9" s="726" t="s">
        <v>566</v>
      </c>
    </row>
    <row r="10" spans="1:5" ht="18" x14ac:dyDescent="0.25">
      <c r="A10" s="722"/>
      <c r="B10" s="723"/>
      <c r="C10" s="724"/>
      <c r="D10" s="724"/>
      <c r="E10" s="722"/>
    </row>
    <row r="11" spans="1:5" ht="18" x14ac:dyDescent="0.25">
      <c r="A11" s="722" t="s">
        <v>443</v>
      </c>
      <c r="B11" s="860" t="s">
        <v>452</v>
      </c>
      <c r="C11" s="861"/>
      <c r="D11" s="726" t="s">
        <v>444</v>
      </c>
      <c r="E11" s="725" t="s">
        <v>566</v>
      </c>
    </row>
    <row r="12" spans="1:5" ht="18" x14ac:dyDescent="0.25">
      <c r="A12" s="722"/>
      <c r="B12" s="723"/>
      <c r="C12" s="724"/>
      <c r="D12" s="724"/>
      <c r="E12" s="722"/>
    </row>
    <row r="13" spans="1:5" ht="18" x14ac:dyDescent="0.25">
      <c r="A13" s="722" t="s">
        <v>445</v>
      </c>
      <c r="B13" s="723" t="s">
        <v>453</v>
      </c>
      <c r="C13" s="724"/>
      <c r="D13" s="726">
        <v>33</v>
      </c>
      <c r="E13" s="725" t="s">
        <v>567</v>
      </c>
    </row>
    <row r="14" spans="1:5" ht="18" x14ac:dyDescent="0.25">
      <c r="A14" s="722"/>
      <c r="B14" s="727"/>
      <c r="C14" s="724"/>
      <c r="D14" s="724"/>
      <c r="E14" s="722"/>
    </row>
    <row r="15" spans="1:5" ht="18" x14ac:dyDescent="0.25">
      <c r="A15" s="724" t="s">
        <v>446</v>
      </c>
      <c r="B15" s="728" t="s">
        <v>454</v>
      </c>
      <c r="C15" s="724"/>
      <c r="D15" s="729">
        <v>11</v>
      </c>
      <c r="E15" s="726" t="s">
        <v>568</v>
      </c>
    </row>
    <row r="16" spans="1:5" x14ac:dyDescent="0.25">
      <c r="A16" s="191"/>
      <c r="B16" s="1"/>
      <c r="C16" s="730"/>
      <c r="D16" s="1"/>
      <c r="E16" s="730"/>
    </row>
    <row r="17" spans="1:5" ht="18" x14ac:dyDescent="0.25">
      <c r="A17" s="724" t="s">
        <v>455</v>
      </c>
      <c r="B17" s="727" t="s">
        <v>456</v>
      </c>
      <c r="C17" s="730"/>
      <c r="D17" s="1"/>
      <c r="E17" s="726" t="s">
        <v>566</v>
      </c>
    </row>
    <row r="18" spans="1:5" x14ac:dyDescent="0.25">
      <c r="A18" s="730"/>
      <c r="B18" s="1"/>
      <c r="C18" s="730"/>
      <c r="D18" s="1"/>
      <c r="E18" s="730"/>
    </row>
    <row r="19" spans="1:5" ht="18" x14ac:dyDescent="0.25">
      <c r="A19" s="724" t="s">
        <v>457</v>
      </c>
      <c r="B19" s="727" t="s">
        <v>458</v>
      </c>
      <c r="C19" s="724"/>
      <c r="D19" s="1"/>
      <c r="E19" s="726" t="s">
        <v>569</v>
      </c>
    </row>
    <row r="20" spans="1:5" ht="18" x14ac:dyDescent="0.25">
      <c r="A20" s="730"/>
      <c r="B20" s="1"/>
      <c r="C20" s="730"/>
      <c r="D20" s="1"/>
      <c r="E20" s="726" t="s">
        <v>572</v>
      </c>
    </row>
    <row r="21" spans="1:5" ht="18" x14ac:dyDescent="0.25">
      <c r="A21" s="722" t="s">
        <v>459</v>
      </c>
      <c r="B21" s="728" t="s">
        <v>460</v>
      </c>
      <c r="C21" s="724"/>
      <c r="D21" s="1"/>
      <c r="E21" s="731" t="s">
        <v>570</v>
      </c>
    </row>
    <row r="22" spans="1:5" ht="18" x14ac:dyDescent="0.25">
      <c r="A22" s="191"/>
      <c r="B22" s="60"/>
      <c r="C22" s="730"/>
      <c r="D22" s="1"/>
      <c r="E22" s="731" t="s">
        <v>571</v>
      </c>
    </row>
    <row r="23" spans="1:5" ht="18" x14ac:dyDescent="0.25">
      <c r="A23" s="722" t="s">
        <v>461</v>
      </c>
      <c r="B23" s="728" t="s">
        <v>462</v>
      </c>
      <c r="C23" s="724"/>
      <c r="D23" s="1"/>
      <c r="E23" s="726">
        <v>11</v>
      </c>
    </row>
    <row r="24" spans="1:5" ht="18" x14ac:dyDescent="0.25">
      <c r="A24" s="722"/>
      <c r="B24" s="60"/>
      <c r="C24" s="730"/>
      <c r="D24" s="1"/>
      <c r="E24" s="726"/>
    </row>
    <row r="25" spans="1:5" ht="18" x14ac:dyDescent="0.25">
      <c r="A25" s="722" t="s">
        <v>463</v>
      </c>
      <c r="B25" s="728" t="s">
        <v>464</v>
      </c>
      <c r="C25" s="730"/>
      <c r="D25" s="1"/>
      <c r="E25" s="726">
        <v>20</v>
      </c>
    </row>
    <row r="26" spans="1:5" ht="18" x14ac:dyDescent="0.25">
      <c r="A26" s="722"/>
      <c r="B26" s="60"/>
      <c r="C26" s="730"/>
      <c r="D26" s="1"/>
      <c r="E26" s="730"/>
    </row>
    <row r="27" spans="1:5" ht="18" x14ac:dyDescent="0.25">
      <c r="A27" s="722" t="s">
        <v>465</v>
      </c>
      <c r="B27" s="728" t="s">
        <v>466</v>
      </c>
      <c r="C27" s="724"/>
      <c r="D27" s="1"/>
      <c r="E27" s="726">
        <v>9</v>
      </c>
    </row>
    <row r="28" spans="1:5" ht="18" x14ac:dyDescent="0.25">
      <c r="A28" s="722"/>
      <c r="B28" s="60"/>
      <c r="C28" s="730"/>
      <c r="D28" s="1"/>
      <c r="E28" s="730"/>
    </row>
    <row r="29" spans="1:5" ht="18" x14ac:dyDescent="0.25">
      <c r="A29" s="732" t="s">
        <v>467</v>
      </c>
      <c r="B29" s="733" t="s">
        <v>468</v>
      </c>
      <c r="C29" s="734"/>
      <c r="D29" s="218"/>
      <c r="E29" s="735">
        <v>13</v>
      </c>
    </row>
  </sheetData>
  <mergeCells count="8">
    <mergeCell ref="B9:C9"/>
    <mergeCell ref="B11:C11"/>
    <mergeCell ref="A1:E1"/>
    <mergeCell ref="A2:E2"/>
    <mergeCell ref="B4:C4"/>
    <mergeCell ref="D4:E4"/>
    <mergeCell ref="B7:C7"/>
    <mergeCell ref="B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XFD1"/>
    </sheetView>
  </sheetViews>
  <sheetFormatPr defaultRowHeight="15" x14ac:dyDescent="0.25"/>
  <cols>
    <col min="1" max="1" width="5.5703125" customWidth="1"/>
    <col min="2" max="2" width="49.5703125" customWidth="1"/>
    <col min="3" max="3" width="21.85546875" customWidth="1"/>
    <col min="4" max="4" width="19.140625" customWidth="1"/>
  </cols>
  <sheetData>
    <row r="1" spans="1:4" ht="16.5" thickBot="1" x14ac:dyDescent="0.3">
      <c r="A1" s="864" t="s">
        <v>485</v>
      </c>
      <c r="B1" s="864"/>
      <c r="C1" s="864"/>
      <c r="D1" s="864"/>
    </row>
    <row r="2" spans="1:4" ht="39.75" customHeight="1" thickBot="1" x14ac:dyDescent="0.3">
      <c r="A2" s="507" t="s">
        <v>4</v>
      </c>
      <c r="B2" s="508" t="s">
        <v>474</v>
      </c>
      <c r="C2" s="508" t="s">
        <v>475</v>
      </c>
      <c r="D2" s="508" t="s">
        <v>476</v>
      </c>
    </row>
    <row r="3" spans="1:4" ht="25.5" customHeight="1" thickBot="1" x14ac:dyDescent="0.3">
      <c r="A3" s="509">
        <v>1</v>
      </c>
      <c r="B3" s="510">
        <v>2</v>
      </c>
      <c r="C3" s="510">
        <v>3</v>
      </c>
      <c r="D3" s="510">
        <v>4</v>
      </c>
    </row>
    <row r="4" spans="1:4" ht="34.5" customHeight="1" thickBot="1" x14ac:dyDescent="0.3">
      <c r="A4" s="691" t="s">
        <v>477</v>
      </c>
      <c r="B4" s="692" t="s">
        <v>552</v>
      </c>
      <c r="C4" s="508">
        <v>7</v>
      </c>
      <c r="D4" s="508">
        <v>3</v>
      </c>
    </row>
    <row r="5" spans="1:4" ht="30" customHeight="1" thickBot="1" x14ac:dyDescent="0.3">
      <c r="A5" s="509" t="s">
        <v>442</v>
      </c>
      <c r="B5" s="511" t="s">
        <v>478</v>
      </c>
      <c r="C5" s="510">
        <v>5</v>
      </c>
      <c r="D5" s="510">
        <v>2</v>
      </c>
    </row>
    <row r="6" spans="1:4" ht="41.25" customHeight="1" thickBot="1" x14ac:dyDescent="0.3">
      <c r="A6" s="693" t="s">
        <v>479</v>
      </c>
      <c r="B6" s="511" t="s">
        <v>553</v>
      </c>
      <c r="C6" s="510">
        <v>7</v>
      </c>
      <c r="D6" s="510">
        <v>3</v>
      </c>
    </row>
    <row r="7" spans="1:4" ht="19.5" thickBot="1" x14ac:dyDescent="0.3">
      <c r="A7" s="509" t="s">
        <v>445</v>
      </c>
      <c r="B7" s="511" t="s">
        <v>480</v>
      </c>
      <c r="C7" s="510">
        <v>5</v>
      </c>
      <c r="D7" s="510">
        <v>2</v>
      </c>
    </row>
    <row r="8" spans="1:4" ht="36" customHeight="1" thickBot="1" x14ac:dyDescent="0.3">
      <c r="A8" s="509" t="s">
        <v>446</v>
      </c>
      <c r="B8" s="511" t="s">
        <v>554</v>
      </c>
      <c r="C8" s="510" t="s">
        <v>481</v>
      </c>
      <c r="D8" s="510" t="s">
        <v>555</v>
      </c>
    </row>
    <row r="9" spans="1:4" ht="24.75" customHeight="1" thickBot="1" x14ac:dyDescent="0.3">
      <c r="A9" s="509" t="s">
        <v>455</v>
      </c>
      <c r="B9" s="511" t="s">
        <v>556</v>
      </c>
      <c r="C9" s="510">
        <v>10</v>
      </c>
      <c r="D9" s="510"/>
    </row>
    <row r="10" spans="1:4" ht="24.75" customHeight="1" thickBot="1" x14ac:dyDescent="0.3">
      <c r="A10" s="509" t="s">
        <v>457</v>
      </c>
      <c r="B10" s="511" t="s">
        <v>482</v>
      </c>
      <c r="C10" s="510">
        <v>5</v>
      </c>
      <c r="D10" s="510" t="s">
        <v>481</v>
      </c>
    </row>
    <row r="11" spans="1:4" ht="24.75" customHeight="1" thickBot="1" x14ac:dyDescent="0.3">
      <c r="A11" s="509" t="s">
        <v>459</v>
      </c>
      <c r="B11" s="511" t="s">
        <v>483</v>
      </c>
      <c r="C11" s="510">
        <v>5</v>
      </c>
      <c r="D11" s="510" t="s">
        <v>481</v>
      </c>
    </row>
    <row r="12" spans="1:4" ht="38.25" thickBot="1" x14ac:dyDescent="0.3">
      <c r="A12" s="509" t="s">
        <v>461</v>
      </c>
      <c r="B12" s="511" t="s">
        <v>557</v>
      </c>
      <c r="C12" s="510">
        <v>3</v>
      </c>
      <c r="D12" s="510">
        <v>1</v>
      </c>
    </row>
    <row r="13" spans="1:4" ht="38.25" thickBot="1" x14ac:dyDescent="0.3">
      <c r="A13" s="509" t="s">
        <v>463</v>
      </c>
      <c r="B13" s="511" t="s">
        <v>558</v>
      </c>
      <c r="C13" s="510" t="s">
        <v>481</v>
      </c>
      <c r="D13" s="510">
        <v>10</v>
      </c>
    </row>
    <row r="14" spans="1:4" ht="38.25" thickBot="1" x14ac:dyDescent="0.3">
      <c r="A14" s="694" t="s">
        <v>465</v>
      </c>
      <c r="B14" s="511" t="s">
        <v>559</v>
      </c>
      <c r="C14" s="510">
        <v>5</v>
      </c>
      <c r="D14" s="510" t="s">
        <v>481</v>
      </c>
    </row>
    <row r="15" spans="1:4" ht="18.75" x14ac:dyDescent="0.25">
      <c r="A15" s="695" t="s">
        <v>467</v>
      </c>
      <c r="B15" s="613" t="s">
        <v>484</v>
      </c>
      <c r="C15" s="696">
        <v>3</v>
      </c>
      <c r="D15" s="696">
        <v>1</v>
      </c>
    </row>
    <row r="16" spans="1:4" ht="18.75" x14ac:dyDescent="0.25">
      <c r="A16" s="695" t="s">
        <v>560</v>
      </c>
      <c r="B16" s="697" t="s">
        <v>549</v>
      </c>
      <c r="C16" s="614">
        <v>5</v>
      </c>
      <c r="D16" s="614">
        <v>2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cols>
    <col min="1" max="1" width="8.42578125" customWidth="1"/>
    <col min="2" max="2" width="37.42578125" customWidth="1"/>
    <col min="3" max="3" width="15.85546875" customWidth="1"/>
  </cols>
  <sheetData>
    <row r="1" spans="1:3" ht="16.5" thickBot="1" x14ac:dyDescent="0.3">
      <c r="A1" s="865" t="s">
        <v>486</v>
      </c>
      <c r="B1" s="865"/>
      <c r="C1" s="865"/>
    </row>
    <row r="2" spans="1:3" ht="19.5" thickBot="1" x14ac:dyDescent="0.3">
      <c r="A2" s="507" t="s">
        <v>4</v>
      </c>
      <c r="B2" s="508" t="s">
        <v>474</v>
      </c>
      <c r="C2" s="508" t="s">
        <v>487</v>
      </c>
    </row>
    <row r="3" spans="1:3" ht="19.5" thickBot="1" x14ac:dyDescent="0.3">
      <c r="A3" s="509">
        <v>1</v>
      </c>
      <c r="B3" s="510">
        <v>2</v>
      </c>
      <c r="C3" s="510">
        <v>3</v>
      </c>
    </row>
    <row r="4" spans="1:3" ht="27" customHeight="1" thickBot="1" x14ac:dyDescent="0.3">
      <c r="A4" s="509" t="s">
        <v>441</v>
      </c>
      <c r="B4" s="511" t="s">
        <v>491</v>
      </c>
      <c r="C4" s="512">
        <v>4</v>
      </c>
    </row>
    <row r="5" spans="1:3" ht="39.75" customHeight="1" thickBot="1" x14ac:dyDescent="0.3">
      <c r="A5" s="509" t="s">
        <v>442</v>
      </c>
      <c r="B5" s="511" t="s">
        <v>488</v>
      </c>
      <c r="C5" s="512">
        <v>2.7</v>
      </c>
    </row>
    <row r="6" spans="1:3" ht="47.25" customHeight="1" thickBot="1" x14ac:dyDescent="0.3">
      <c r="A6" s="509" t="s">
        <v>528</v>
      </c>
      <c r="B6" s="511" t="s">
        <v>489</v>
      </c>
      <c r="C6" s="512">
        <v>5</v>
      </c>
    </row>
    <row r="7" spans="1:3" ht="38.25" thickBot="1" x14ac:dyDescent="0.3">
      <c r="A7" s="509" t="s">
        <v>445</v>
      </c>
      <c r="B7" s="511" t="s">
        <v>490</v>
      </c>
      <c r="C7" s="512" t="s">
        <v>551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медицинские услуги</vt:lpstr>
      <vt:lpstr>косметические услуги</vt:lpstr>
      <vt:lpstr>Лист3</vt:lpstr>
      <vt:lpstr>Лист4</vt:lpstr>
      <vt:lpstr>косметич. услуги</vt:lpstr>
      <vt:lpstr>стоматологические услуги</vt:lpstr>
      <vt:lpstr>услуги косметиков</vt:lpstr>
      <vt:lpstr>услуги проката</vt:lpstr>
      <vt:lpstr>прочие платные услуги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2023-11-15T09:08:54Z</cp:lastPrinted>
  <dcterms:created xsi:type="dcterms:W3CDTF">2021-09-27T06:58:13Z</dcterms:created>
  <dcterms:modified xsi:type="dcterms:W3CDTF">2024-03-15T08:35:53Z</dcterms:modified>
</cp:coreProperties>
</file>