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айс_10.03.2025\"/>
    </mc:Choice>
  </mc:AlternateContent>
  <bookViews>
    <workbookView xWindow="0" yWindow="0" windowWidth="28800" windowHeight="12030"/>
  </bookViews>
  <sheets>
    <sheet name="медицинские" sheetId="11" r:id="rId1"/>
    <sheet name="косметические услуги" sheetId="2" state="hidden" r:id="rId2"/>
    <sheet name="Лист3" sheetId="3" state="hidden" r:id="rId3"/>
    <sheet name="Лист4" sheetId="4" state="hidden" r:id="rId4"/>
    <sheet name="косметические " sheetId="12" r:id="rId5"/>
    <sheet name="стоматологические услуги" sheetId="6" r:id="rId6"/>
    <sheet name="услуги косметиков" sheetId="7" r:id="rId7"/>
    <sheet name="услуги проката" sheetId="8" r:id="rId8"/>
    <sheet name="прочие платные услуги" sheetId="9" r:id="rId9"/>
    <sheet name="услуги бани" sheetId="10" r:id="rId10"/>
  </sheets>
  <calcPr calcId="162913"/>
</workbook>
</file>

<file path=xl/calcChain.xml><?xml version="1.0" encoding="utf-8"?>
<calcChain xmlns="http://schemas.openxmlformats.org/spreadsheetml/2006/main">
  <c r="BL343" i="11" l="1"/>
  <c r="L343" i="11" s="1"/>
  <c r="BD343" i="11"/>
  <c r="K343" i="11" s="1"/>
  <c r="BL342" i="11"/>
  <c r="L342" i="11" s="1"/>
  <c r="BD342" i="11"/>
  <c r="K342" i="11" s="1"/>
  <c r="BL341" i="11"/>
  <c r="L341" i="11" s="1"/>
  <c r="BD341" i="11"/>
  <c r="K341" i="11" s="1"/>
  <c r="BL340" i="11"/>
  <c r="L340" i="11" s="1"/>
  <c r="BD340" i="11"/>
  <c r="K340" i="11" s="1"/>
  <c r="BV337" i="11"/>
  <c r="BO337" i="11"/>
  <c r="BL337" i="11"/>
  <c r="BD337" i="11"/>
  <c r="BA337" i="11"/>
  <c r="AY337" i="11"/>
  <c r="AS337" i="11"/>
  <c r="BV336" i="11"/>
  <c r="BO336" i="11"/>
  <c r="BL336" i="11"/>
  <c r="BD336" i="11"/>
  <c r="BA336" i="11"/>
  <c r="AY336" i="11"/>
  <c r="AS336" i="11"/>
  <c r="BV335" i="11"/>
  <c r="BO335" i="11"/>
  <c r="BL335" i="11"/>
  <c r="BD335" i="11"/>
  <c r="BA335" i="11"/>
  <c r="AY335" i="11"/>
  <c r="AX335" i="11"/>
  <c r="AV335" i="11"/>
  <c r="AS335" i="11"/>
  <c r="AP335" i="11"/>
  <c r="AO335" i="11"/>
  <c r="BV334" i="11"/>
  <c r="BO334" i="11"/>
  <c r="BL334" i="11"/>
  <c r="BD334" i="11"/>
  <c r="BA334" i="11"/>
  <c r="AY334" i="11"/>
  <c r="AX334" i="11"/>
  <c r="AV334" i="11"/>
  <c r="AS334" i="11"/>
  <c r="AP334" i="11"/>
  <c r="AO334" i="11"/>
  <c r="BV333" i="11"/>
  <c r="BO333" i="11"/>
  <c r="BL333" i="11"/>
  <c r="BD333" i="11"/>
  <c r="BA333" i="11"/>
  <c r="AY333" i="11"/>
  <c r="AX333" i="11"/>
  <c r="AV333" i="11"/>
  <c r="AS333" i="11"/>
  <c r="AP333" i="11"/>
  <c r="AO333" i="11"/>
  <c r="BV332" i="11"/>
  <c r="BO332" i="11"/>
  <c r="BL332" i="11"/>
  <c r="BD332" i="11"/>
  <c r="BA332" i="11"/>
  <c r="AY332" i="11"/>
  <c r="AX332" i="11"/>
  <c r="AV332" i="11"/>
  <c r="AS332" i="11"/>
  <c r="AP332" i="11"/>
  <c r="AO332" i="11"/>
  <c r="BV331" i="11"/>
  <c r="BO331" i="11"/>
  <c r="BL331" i="11"/>
  <c r="BD331" i="11"/>
  <c r="BA331" i="11"/>
  <c r="AY331" i="11"/>
  <c r="AX331" i="11"/>
  <c r="AV331" i="11"/>
  <c r="AS331" i="11"/>
  <c r="AP331" i="11"/>
  <c r="AO331" i="11"/>
  <c r="BV330" i="11"/>
  <c r="BO330" i="11"/>
  <c r="BL330" i="11"/>
  <c r="BD330" i="11"/>
  <c r="BA330" i="11"/>
  <c r="AY330" i="11"/>
  <c r="AX330" i="11"/>
  <c r="AV330" i="11"/>
  <c r="AS330" i="11"/>
  <c r="AP330" i="11"/>
  <c r="AO330" i="11"/>
  <c r="BV329" i="11"/>
  <c r="BO329" i="11"/>
  <c r="BV328" i="11"/>
  <c r="BO328" i="11"/>
  <c r="BL328" i="11"/>
  <c r="BD328" i="11"/>
  <c r="BA328" i="11"/>
  <c r="AY328" i="11"/>
  <c r="AX328" i="11"/>
  <c r="AV328" i="11"/>
  <c r="AS328" i="11"/>
  <c r="AP328" i="11"/>
  <c r="AO328" i="11"/>
  <c r="BV327" i="11"/>
  <c r="BO327" i="11"/>
  <c r="BL327" i="11"/>
  <c r="BD327" i="11"/>
  <c r="BA327" i="11"/>
  <c r="AY327" i="11"/>
  <c r="AX327" i="11"/>
  <c r="AV327" i="11"/>
  <c r="AS327" i="11"/>
  <c r="AP327" i="11"/>
  <c r="AO327" i="11"/>
  <c r="BV326" i="11"/>
  <c r="BO326" i="11"/>
  <c r="BL326" i="11"/>
  <c r="BD326" i="11"/>
  <c r="BA326" i="11"/>
  <c r="AY326" i="11"/>
  <c r="AX326" i="11"/>
  <c r="AV326" i="11"/>
  <c r="AS326" i="11"/>
  <c r="AP326" i="11"/>
  <c r="AO326" i="11"/>
  <c r="BV325" i="11"/>
  <c r="BO325" i="11"/>
  <c r="BL325" i="11"/>
  <c r="BD325" i="11"/>
  <c r="BA325" i="11"/>
  <c r="AY325" i="11"/>
  <c r="AX325" i="11"/>
  <c r="AV325" i="11"/>
  <c r="AS325" i="11"/>
  <c r="AP325" i="11"/>
  <c r="AO325" i="11"/>
  <c r="BV324" i="11"/>
  <c r="BO324" i="11"/>
  <c r="BV323" i="11"/>
  <c r="BO323" i="11"/>
  <c r="BL323" i="11"/>
  <c r="BD323" i="11"/>
  <c r="BA323" i="11"/>
  <c r="AY323" i="11"/>
  <c r="AX323" i="11"/>
  <c r="AV323" i="11"/>
  <c r="AS323" i="11"/>
  <c r="AP323" i="11"/>
  <c r="AO323" i="11"/>
  <c r="BV322" i="11"/>
  <c r="BO322" i="11"/>
  <c r="BL322" i="11"/>
  <c r="BD322" i="11"/>
  <c r="BA322" i="11"/>
  <c r="AY322" i="11"/>
  <c r="AX322" i="11"/>
  <c r="AV322" i="11"/>
  <c r="AS322" i="11"/>
  <c r="AP322" i="11"/>
  <c r="AO322" i="11"/>
  <c r="BV321" i="11"/>
  <c r="BO321" i="11"/>
  <c r="BL321" i="11"/>
  <c r="BD321" i="11"/>
  <c r="BA321" i="11"/>
  <c r="AY321" i="11"/>
  <c r="AX321" i="11"/>
  <c r="AV321" i="11"/>
  <c r="AS321" i="11"/>
  <c r="AP321" i="11"/>
  <c r="AO321" i="11"/>
  <c r="BV320" i="11"/>
  <c r="BO320" i="11"/>
  <c r="BL320" i="11"/>
  <c r="BD320" i="11"/>
  <c r="BA320" i="11"/>
  <c r="AY320" i="11"/>
  <c r="AX320" i="11"/>
  <c r="AV320" i="11"/>
  <c r="AS320" i="11"/>
  <c r="AP320" i="11"/>
  <c r="AO320" i="11"/>
  <c r="BV319" i="11"/>
  <c r="BO319" i="11"/>
  <c r="BL319" i="11"/>
  <c r="BD319" i="11"/>
  <c r="BA319" i="11"/>
  <c r="AY319" i="11"/>
  <c r="AX319" i="11"/>
  <c r="AV319" i="11"/>
  <c r="AS319" i="11"/>
  <c r="AP319" i="11"/>
  <c r="AO319" i="11"/>
  <c r="BV318" i="11"/>
  <c r="BO318" i="11"/>
  <c r="BL318" i="11"/>
  <c r="BD318" i="11"/>
  <c r="BA318" i="11"/>
  <c r="AY318" i="11"/>
  <c r="AX318" i="11"/>
  <c r="AV318" i="11"/>
  <c r="AS318" i="11"/>
  <c r="AP318" i="11"/>
  <c r="AO318" i="11"/>
  <c r="BV317" i="11"/>
  <c r="BO317" i="11"/>
  <c r="BL317" i="11"/>
  <c r="BD317" i="11"/>
  <c r="BA317" i="11"/>
  <c r="AY317" i="11"/>
  <c r="AX317" i="11"/>
  <c r="AV317" i="11"/>
  <c r="AS317" i="11"/>
  <c r="AP317" i="11"/>
  <c r="AO317" i="11"/>
  <c r="BV316" i="11"/>
  <c r="BO316" i="11"/>
  <c r="BL316" i="11"/>
  <c r="BD316" i="11"/>
  <c r="BA316" i="11"/>
  <c r="AY316" i="11"/>
  <c r="AX316" i="11"/>
  <c r="AV316" i="11"/>
  <c r="AS316" i="11"/>
  <c r="AP316" i="11"/>
  <c r="AO316" i="11"/>
  <c r="BV315" i="11"/>
  <c r="BO315" i="11"/>
  <c r="BL315" i="11"/>
  <c r="BD315" i="11"/>
  <c r="BA315" i="11"/>
  <c r="AY315" i="11"/>
  <c r="AX315" i="11"/>
  <c r="AV315" i="11"/>
  <c r="AS315" i="11"/>
  <c r="AP315" i="11"/>
  <c r="AO315" i="11"/>
  <c r="BV314" i="11"/>
  <c r="BO314" i="11"/>
  <c r="BL314" i="11"/>
  <c r="BD314" i="11"/>
  <c r="BA314" i="11"/>
  <c r="AY314" i="11"/>
  <c r="AX314" i="11"/>
  <c r="AV314" i="11"/>
  <c r="AS314" i="11"/>
  <c r="AP314" i="11"/>
  <c r="AO314" i="11"/>
  <c r="BV311" i="11"/>
  <c r="BO311" i="11"/>
  <c r="BL311" i="11"/>
  <c r="BD311" i="11"/>
  <c r="BC311" i="11"/>
  <c r="BB311" i="11"/>
  <c r="BA311" i="11"/>
  <c r="AY311" i="11"/>
  <c r="AX311" i="11"/>
  <c r="AV311" i="11"/>
  <c r="AS311" i="11"/>
  <c r="AP311" i="11"/>
  <c r="AO311" i="11"/>
  <c r="BV308" i="11"/>
  <c r="BO308" i="11"/>
  <c r="BL308" i="11"/>
  <c r="BD308" i="11"/>
  <c r="BC308" i="11"/>
  <c r="BB308" i="11"/>
  <c r="BA308" i="11"/>
  <c r="AY308" i="11"/>
  <c r="AX308" i="11"/>
  <c r="AV308" i="11"/>
  <c r="AS308" i="11"/>
  <c r="AP308" i="11"/>
  <c r="AO308" i="11"/>
  <c r="BL307" i="11"/>
  <c r="BD307" i="11"/>
  <c r="BV306" i="11"/>
  <c r="BO306" i="11"/>
  <c r="BL306" i="11"/>
  <c r="BD306" i="11"/>
  <c r="BC306" i="11"/>
  <c r="BB306" i="11"/>
  <c r="BA306" i="11"/>
  <c r="AY306" i="11"/>
  <c r="AX306" i="11"/>
  <c r="AV306" i="11"/>
  <c r="AS306" i="11"/>
  <c r="AP306" i="11"/>
  <c r="AO306" i="11"/>
  <c r="BV304" i="11"/>
  <c r="BO304" i="11"/>
  <c r="BL304" i="11"/>
  <c r="BD304" i="11"/>
  <c r="BC304" i="11"/>
  <c r="BB304" i="11"/>
  <c r="BA304" i="11"/>
  <c r="AY304" i="11"/>
  <c r="AX304" i="11"/>
  <c r="AV304" i="11"/>
  <c r="AS304" i="11"/>
  <c r="AP304" i="11"/>
  <c r="AO304" i="11"/>
  <c r="BC298" i="11"/>
  <c r="BB298" i="11"/>
  <c r="BA298" i="11"/>
  <c r="AY298" i="11"/>
  <c r="AX298" i="11"/>
  <c r="AV298" i="11"/>
  <c r="AT298" i="11"/>
  <c r="AS298" i="11"/>
  <c r="AP298" i="11"/>
  <c r="AO298" i="11"/>
  <c r="BC297" i="11"/>
  <c r="BB297" i="11"/>
  <c r="BA297" i="11"/>
  <c r="BL297" i="11" s="1"/>
  <c r="BV297" i="11" s="1"/>
  <c r="N297" i="11" s="1"/>
  <c r="AY297" i="11"/>
  <c r="AX297" i="11"/>
  <c r="AV297" i="11"/>
  <c r="AT297" i="11"/>
  <c r="AS297" i="11"/>
  <c r="BD297" i="11" s="1"/>
  <c r="BO297" i="11" s="1"/>
  <c r="M297" i="11" s="1"/>
  <c r="AP297" i="11"/>
  <c r="AO297" i="11"/>
  <c r="L297" i="11"/>
  <c r="BC296" i="11"/>
  <c r="BB296" i="11"/>
  <c r="BA296" i="11"/>
  <c r="BL296" i="11" s="1"/>
  <c r="AY296" i="11"/>
  <c r="AX296" i="11"/>
  <c r="AV296" i="11"/>
  <c r="AT296" i="11"/>
  <c r="AS296" i="11"/>
  <c r="BD296" i="11" s="1"/>
  <c r="AP296" i="11"/>
  <c r="AO296" i="11"/>
  <c r="BC295" i="11"/>
  <c r="BB295" i="11"/>
  <c r="BA295" i="11"/>
  <c r="BL295" i="11" s="1"/>
  <c r="BV295" i="11" s="1"/>
  <c r="N295" i="11" s="1"/>
  <c r="AY295" i="11"/>
  <c r="AX295" i="11"/>
  <c r="AV295" i="11"/>
  <c r="AT295" i="11"/>
  <c r="AS295" i="11"/>
  <c r="BD295" i="11" s="1"/>
  <c r="BO295" i="11" s="1"/>
  <c r="M295" i="11" s="1"/>
  <c r="AP295" i="11"/>
  <c r="AO295" i="11"/>
  <c r="L295" i="11"/>
  <c r="BD294" i="11"/>
  <c r="BA294" i="11"/>
  <c r="BL294" i="11" s="1"/>
  <c r="AS294" i="11"/>
  <c r="BC293" i="11"/>
  <c r="BB293" i="11"/>
  <c r="BA293" i="11"/>
  <c r="BL293" i="11" s="1"/>
  <c r="BV293" i="11" s="1"/>
  <c r="N293" i="11" s="1"/>
  <c r="AY293" i="11"/>
  <c r="AX293" i="11"/>
  <c r="AV293" i="11"/>
  <c r="AT293" i="11"/>
  <c r="AS293" i="11"/>
  <c r="BD293" i="11" s="1"/>
  <c r="BO293" i="11" s="1"/>
  <c r="M293" i="11" s="1"/>
  <c r="AP293" i="11"/>
  <c r="AO293" i="11"/>
  <c r="L293" i="11"/>
  <c r="K293" i="11"/>
  <c r="BC292" i="11"/>
  <c r="BB292" i="11"/>
  <c r="BA292" i="11"/>
  <c r="BL292" i="11" s="1"/>
  <c r="AY292" i="11"/>
  <c r="AX292" i="11"/>
  <c r="AV292" i="11"/>
  <c r="AT292" i="11"/>
  <c r="AS292" i="11"/>
  <c r="BD292" i="11" s="1"/>
  <c r="AP292" i="11"/>
  <c r="AO292" i="11"/>
  <c r="BV288" i="11"/>
  <c r="BO288" i="11"/>
  <c r="BL288" i="11"/>
  <c r="BD288" i="11"/>
  <c r="BC288" i="11"/>
  <c r="BB288" i="11"/>
  <c r="BA288" i="11"/>
  <c r="AY288" i="11"/>
  <c r="AX288" i="11"/>
  <c r="AV288" i="11"/>
  <c r="AT288" i="11"/>
  <c r="AS288" i="11"/>
  <c r="AP288" i="11"/>
  <c r="AO288" i="11"/>
  <c r="BV287" i="11"/>
  <c r="BO287" i="11"/>
  <c r="BL287" i="11"/>
  <c r="BD287" i="11"/>
  <c r="BA287" i="11"/>
  <c r="AY287" i="11"/>
  <c r="AX287" i="11"/>
  <c r="AV287" i="11"/>
  <c r="AT287" i="11"/>
  <c r="AS287" i="11"/>
  <c r="AP287" i="11"/>
  <c r="AO287" i="11"/>
  <c r="BV286" i="11"/>
  <c r="BO286" i="11"/>
  <c r="BL286" i="11"/>
  <c r="BD286" i="11"/>
  <c r="BA286" i="11"/>
  <c r="AY286" i="11"/>
  <c r="AX286" i="11"/>
  <c r="AV286" i="11"/>
  <c r="AT286" i="11"/>
  <c r="AS286" i="11"/>
  <c r="AP286" i="11"/>
  <c r="AO286" i="11"/>
  <c r="BV285" i="11"/>
  <c r="BO285" i="11"/>
  <c r="BL285" i="11"/>
  <c r="BD285" i="11"/>
  <c r="BC285" i="11"/>
  <c r="BB285" i="11"/>
  <c r="BA285" i="11"/>
  <c r="AY285" i="11"/>
  <c r="AX285" i="11"/>
  <c r="AV285" i="11"/>
  <c r="AT285" i="11"/>
  <c r="AS285" i="11"/>
  <c r="AP285" i="11"/>
  <c r="AO285" i="11"/>
  <c r="BV284" i="11"/>
  <c r="BO284" i="11"/>
  <c r="BL284" i="11"/>
  <c r="BD284" i="11"/>
  <c r="BC284" i="11"/>
  <c r="BB284" i="11"/>
  <c r="BA284" i="11"/>
  <c r="AY284" i="11"/>
  <c r="AX284" i="11"/>
  <c r="AV284" i="11"/>
  <c r="AT284" i="11"/>
  <c r="AS284" i="11"/>
  <c r="AP284" i="11"/>
  <c r="AO284" i="11"/>
  <c r="BV283" i="11"/>
  <c r="BO283" i="11"/>
  <c r="BL283" i="11"/>
  <c r="BD283" i="11"/>
  <c r="BC283" i="11"/>
  <c r="BB283" i="11"/>
  <c r="BA283" i="11"/>
  <c r="AY283" i="11"/>
  <c r="AX283" i="11"/>
  <c r="AV283" i="11"/>
  <c r="AT283" i="11"/>
  <c r="AS283" i="11"/>
  <c r="AP283" i="11"/>
  <c r="AO283" i="11"/>
  <c r="BV282" i="11"/>
  <c r="BO282" i="11"/>
  <c r="BL282" i="11"/>
  <c r="BD282" i="11"/>
  <c r="BC282" i="11"/>
  <c r="BB282" i="11"/>
  <c r="BA282" i="11"/>
  <c r="AY282" i="11"/>
  <c r="AX282" i="11"/>
  <c r="AV282" i="11"/>
  <c r="AT282" i="11"/>
  <c r="AS282" i="11"/>
  <c r="AP282" i="11"/>
  <c r="AO282" i="11"/>
  <c r="BV281" i="11"/>
  <c r="BO281" i="11"/>
  <c r="BL281" i="11"/>
  <c r="BD281" i="11"/>
  <c r="BC281" i="11"/>
  <c r="BB281" i="11"/>
  <c r="BA281" i="11"/>
  <c r="AY281" i="11"/>
  <c r="AX281" i="11"/>
  <c r="AV281" i="11"/>
  <c r="AT281" i="11"/>
  <c r="AS281" i="11"/>
  <c r="AP281" i="11"/>
  <c r="AO281" i="11"/>
  <c r="BC280" i="11"/>
  <c r="BB280" i="11"/>
  <c r="BA280" i="11"/>
  <c r="BL280" i="11" s="1"/>
  <c r="AY280" i="11"/>
  <c r="AX280" i="11"/>
  <c r="AV280" i="11"/>
  <c r="AT280" i="11"/>
  <c r="AS280" i="11"/>
  <c r="BD280" i="11" s="1"/>
  <c r="AP280" i="11"/>
  <c r="AO280" i="11"/>
  <c r="BC278" i="11"/>
  <c r="BB278" i="11"/>
  <c r="BA278" i="11"/>
  <c r="BL278" i="11" s="1"/>
  <c r="BV278" i="11" s="1"/>
  <c r="N278" i="11" s="1"/>
  <c r="AY278" i="11"/>
  <c r="AX278" i="11"/>
  <c r="AV278" i="11"/>
  <c r="AT278" i="11"/>
  <c r="AS278" i="11"/>
  <c r="BD278" i="11" s="1"/>
  <c r="BO278" i="11" s="1"/>
  <c r="M278" i="11" s="1"/>
  <c r="AP278" i="11"/>
  <c r="AO278" i="11"/>
  <c r="L278" i="11"/>
  <c r="BC277" i="11"/>
  <c r="BB277" i="11"/>
  <c r="BA277" i="11"/>
  <c r="BL277" i="11" s="1"/>
  <c r="AY277" i="11"/>
  <c r="AX277" i="11"/>
  <c r="AV277" i="11"/>
  <c r="AT277" i="11"/>
  <c r="AS277" i="11"/>
  <c r="BD277" i="11" s="1"/>
  <c r="AP277" i="11"/>
  <c r="AO277" i="11"/>
  <c r="BC276" i="11"/>
  <c r="BB276" i="11"/>
  <c r="BA276" i="11"/>
  <c r="BL276" i="11" s="1"/>
  <c r="BV276" i="11" s="1"/>
  <c r="N276" i="11" s="1"/>
  <c r="AY276" i="11"/>
  <c r="AX276" i="11"/>
  <c r="AV276" i="11"/>
  <c r="AT276" i="11"/>
  <c r="AS276" i="11"/>
  <c r="BD276" i="11" s="1"/>
  <c r="BO276" i="11" s="1"/>
  <c r="M276" i="11" s="1"/>
  <c r="AP276" i="11"/>
  <c r="AO276" i="11"/>
  <c r="L276" i="11"/>
  <c r="BC274" i="11"/>
  <c r="BB274" i="11"/>
  <c r="BA274" i="11"/>
  <c r="BL274" i="11" s="1"/>
  <c r="BV274" i="11" s="1"/>
  <c r="N274" i="11" s="1"/>
  <c r="AY274" i="11"/>
  <c r="AX274" i="11"/>
  <c r="AV274" i="11"/>
  <c r="AT274" i="11"/>
  <c r="AS274" i="11"/>
  <c r="BD274" i="11" s="1"/>
  <c r="BO274" i="11" s="1"/>
  <c r="M274" i="11" s="1"/>
  <c r="AP274" i="11"/>
  <c r="AO274" i="11"/>
  <c r="L274" i="11"/>
  <c r="BV272" i="11"/>
  <c r="BO272" i="11"/>
  <c r="Q272" i="11"/>
  <c r="P272" i="11"/>
  <c r="BV271" i="11"/>
  <c r="BO271" i="11"/>
  <c r="Q271" i="11"/>
  <c r="P271" i="11"/>
  <c r="BV270" i="11"/>
  <c r="BO270" i="11"/>
  <c r="Q270" i="11"/>
  <c r="P270" i="11"/>
  <c r="BV269" i="11"/>
  <c r="BO269" i="11"/>
  <c r="Q269" i="11"/>
  <c r="P269" i="11"/>
  <c r="BV268" i="11"/>
  <c r="BO268" i="11"/>
  <c r="Q268" i="11"/>
  <c r="P268" i="11"/>
  <c r="BV265" i="11"/>
  <c r="BO265" i="11"/>
  <c r="BV264" i="11"/>
  <c r="BO264" i="11"/>
  <c r="BV263" i="11"/>
  <c r="BO263" i="11"/>
  <c r="BV262" i="11"/>
  <c r="BO262" i="11"/>
  <c r="BV261" i="11"/>
  <c r="BO261" i="11"/>
  <c r="BV259" i="11"/>
  <c r="BO259" i="11"/>
  <c r="Q259" i="11"/>
  <c r="P259" i="11"/>
  <c r="BV258" i="11"/>
  <c r="BO258" i="11"/>
  <c r="Q258" i="11"/>
  <c r="P258" i="11"/>
  <c r="BV257" i="11"/>
  <c r="BU257" i="11"/>
  <c r="BT257" i="11"/>
  <c r="BQ257" i="11"/>
  <c r="BP257" i="11"/>
  <c r="BO257" i="11"/>
  <c r="Q257" i="11"/>
  <c r="BS257" i="11" s="1"/>
  <c r="P257" i="11"/>
  <c r="BR257" i="11" s="1"/>
  <c r="BC253" i="11"/>
  <c r="BB253" i="11"/>
  <c r="BA253" i="11"/>
  <c r="BL253" i="11" s="1"/>
  <c r="BV253" i="11" s="1"/>
  <c r="N253" i="11" s="1"/>
  <c r="AY253" i="11"/>
  <c r="AX253" i="11"/>
  <c r="AV253" i="11"/>
  <c r="AT253" i="11"/>
  <c r="AS253" i="11"/>
  <c r="BD253" i="11" s="1"/>
  <c r="AP253" i="11"/>
  <c r="AO253" i="11"/>
  <c r="L253" i="11"/>
  <c r="BC252" i="11"/>
  <c r="BB252" i="11"/>
  <c r="BA252" i="11"/>
  <c r="BL252" i="11" s="1"/>
  <c r="AY252" i="11"/>
  <c r="AX252" i="11"/>
  <c r="AV252" i="11"/>
  <c r="AT252" i="11"/>
  <c r="AS252" i="11"/>
  <c r="BD252" i="11" s="1"/>
  <c r="BO252" i="11" s="1"/>
  <c r="M252" i="11" s="1"/>
  <c r="AP252" i="11"/>
  <c r="AO252" i="11"/>
  <c r="BC251" i="11"/>
  <c r="BB251" i="11"/>
  <c r="BA251" i="11"/>
  <c r="BL251" i="11" s="1"/>
  <c r="BV251" i="11" s="1"/>
  <c r="N251" i="11" s="1"/>
  <c r="AY251" i="11"/>
  <c r="AX251" i="11"/>
  <c r="AV251" i="11"/>
  <c r="AT251" i="11"/>
  <c r="AS251" i="11"/>
  <c r="BD251" i="11" s="1"/>
  <c r="AP251" i="11"/>
  <c r="AO251" i="11"/>
  <c r="L251" i="11"/>
  <c r="BC250" i="11"/>
  <c r="BB250" i="11"/>
  <c r="BA250" i="11"/>
  <c r="BL250" i="11" s="1"/>
  <c r="AY250" i="11"/>
  <c r="AX250" i="11"/>
  <c r="AV250" i="11"/>
  <c r="AT250" i="11"/>
  <c r="AS250" i="11"/>
  <c r="BD250" i="11" s="1"/>
  <c r="K250" i="11" s="1"/>
  <c r="AP250" i="11"/>
  <c r="AO250" i="11"/>
  <c r="BC249" i="11"/>
  <c r="BB249" i="11"/>
  <c r="BA249" i="11"/>
  <c r="BL249" i="11" s="1"/>
  <c r="BV249" i="11" s="1"/>
  <c r="N249" i="11" s="1"/>
  <c r="AY249" i="11"/>
  <c r="AX249" i="11"/>
  <c r="AV249" i="11"/>
  <c r="AT249" i="11"/>
  <c r="AS249" i="11"/>
  <c r="BD249" i="11" s="1"/>
  <c r="AP249" i="11"/>
  <c r="AO249" i="11"/>
  <c r="BC247" i="11"/>
  <c r="BB247" i="11"/>
  <c r="BA247" i="11"/>
  <c r="BL247" i="11" s="1"/>
  <c r="AY247" i="11"/>
  <c r="AX247" i="11"/>
  <c r="AV247" i="11"/>
  <c r="AS247" i="11"/>
  <c r="BD247" i="11" s="1"/>
  <c r="K247" i="11" s="1"/>
  <c r="AP247" i="11"/>
  <c r="AO247" i="11"/>
  <c r="BC246" i="11"/>
  <c r="BB246" i="11"/>
  <c r="BC245" i="11"/>
  <c r="BB245" i="11"/>
  <c r="BA245" i="11"/>
  <c r="BL245" i="11" s="1"/>
  <c r="AY245" i="11"/>
  <c r="AX245" i="11"/>
  <c r="AV245" i="11"/>
  <c r="AS245" i="11"/>
  <c r="BD245" i="11" s="1"/>
  <c r="K245" i="11" s="1"/>
  <c r="AP245" i="11"/>
  <c r="AO245" i="11"/>
  <c r="BC244" i="11"/>
  <c r="BB244" i="11"/>
  <c r="BB243" i="11"/>
  <c r="BC242" i="11"/>
  <c r="BB242" i="11"/>
  <c r="BA242" i="11"/>
  <c r="BL242" i="11" s="1"/>
  <c r="BV242" i="11" s="1"/>
  <c r="N242" i="11" s="1"/>
  <c r="AY242" i="11"/>
  <c r="AX242" i="11"/>
  <c r="AV242" i="11"/>
  <c r="AT242" i="11"/>
  <c r="AS242" i="11"/>
  <c r="BD242" i="11" s="1"/>
  <c r="BO242" i="11" s="1"/>
  <c r="M242" i="11" s="1"/>
  <c r="AP242" i="11"/>
  <c r="AO242" i="11"/>
  <c r="L242" i="11"/>
  <c r="BC241" i="11"/>
  <c r="BB241" i="11"/>
  <c r="BA241" i="11"/>
  <c r="BL241" i="11" s="1"/>
  <c r="AY241" i="11"/>
  <c r="AX241" i="11"/>
  <c r="AV241" i="11"/>
  <c r="AT241" i="11"/>
  <c r="AS241" i="11"/>
  <c r="BD241" i="11" s="1"/>
  <c r="BO241" i="11" s="1"/>
  <c r="M241" i="11" s="1"/>
  <c r="AP241" i="11"/>
  <c r="AO241" i="11"/>
  <c r="BC240" i="11"/>
  <c r="BB240" i="11"/>
  <c r="BA240" i="11"/>
  <c r="BL240" i="11" s="1"/>
  <c r="AY240" i="11"/>
  <c r="AX240" i="11"/>
  <c r="AV240" i="11"/>
  <c r="AT240" i="11"/>
  <c r="AS240" i="11"/>
  <c r="BD240" i="11" s="1"/>
  <c r="AP240" i="11"/>
  <c r="AO240" i="11"/>
  <c r="BC238" i="11"/>
  <c r="BB238" i="11"/>
  <c r="BA238" i="11"/>
  <c r="BL238" i="11" s="1"/>
  <c r="BV238" i="11" s="1"/>
  <c r="N238" i="11" s="1"/>
  <c r="AY238" i="11"/>
  <c r="AX238" i="11"/>
  <c r="AV238" i="11"/>
  <c r="AT238" i="11"/>
  <c r="AS238" i="11"/>
  <c r="BD238" i="11" s="1"/>
  <c r="BO238" i="11" s="1"/>
  <c r="M238" i="11" s="1"/>
  <c r="AP238" i="11"/>
  <c r="AO238" i="11"/>
  <c r="L238" i="11"/>
  <c r="BC237" i="11"/>
  <c r="BB237" i="11"/>
  <c r="BA237" i="11"/>
  <c r="BL237" i="11" s="1"/>
  <c r="AY237" i="11"/>
  <c r="AX237" i="11"/>
  <c r="AV237" i="11"/>
  <c r="AT237" i="11"/>
  <c r="AS237" i="11"/>
  <c r="BD237" i="11" s="1"/>
  <c r="BO237" i="11" s="1"/>
  <c r="M237" i="11" s="1"/>
  <c r="AP237" i="11"/>
  <c r="AO237" i="11"/>
  <c r="BC236" i="11"/>
  <c r="BB236" i="11"/>
  <c r="BA236" i="11"/>
  <c r="BL236" i="11" s="1"/>
  <c r="AY236" i="11"/>
  <c r="AX236" i="11"/>
  <c r="AV236" i="11"/>
  <c r="AT236" i="11"/>
  <c r="AS236" i="11"/>
  <c r="BD236" i="11" s="1"/>
  <c r="AP236" i="11"/>
  <c r="AO236" i="11"/>
  <c r="BC234" i="11"/>
  <c r="BB234" i="11"/>
  <c r="BA234" i="11"/>
  <c r="BL234" i="11" s="1"/>
  <c r="BV234" i="11" s="1"/>
  <c r="N234" i="11" s="1"/>
  <c r="AY234" i="11"/>
  <c r="AX234" i="11"/>
  <c r="AV234" i="11"/>
  <c r="AT234" i="11"/>
  <c r="AS234" i="11"/>
  <c r="BD234" i="11" s="1"/>
  <c r="BO234" i="11" s="1"/>
  <c r="M234" i="11" s="1"/>
  <c r="AP234" i="11"/>
  <c r="AO234" i="11"/>
  <c r="BC233" i="11"/>
  <c r="BB233" i="11"/>
  <c r="BA233" i="11"/>
  <c r="BL233" i="11" s="1"/>
  <c r="AY233" i="11"/>
  <c r="AX233" i="11"/>
  <c r="AV233" i="11"/>
  <c r="AT233" i="11"/>
  <c r="AS233" i="11"/>
  <c r="BD233" i="11" s="1"/>
  <c r="BO233" i="11" s="1"/>
  <c r="M233" i="11" s="1"/>
  <c r="AP233" i="11"/>
  <c r="AO233" i="11"/>
  <c r="BC232" i="11"/>
  <c r="BB232" i="11"/>
  <c r="BA232" i="11"/>
  <c r="BL232" i="11" s="1"/>
  <c r="AY232" i="11"/>
  <c r="AX232" i="11"/>
  <c r="AV232" i="11"/>
  <c r="AT232" i="11"/>
  <c r="AS232" i="11"/>
  <c r="BD232" i="11" s="1"/>
  <c r="AP232" i="11"/>
  <c r="AO232" i="11"/>
  <c r="BL231" i="11"/>
  <c r="BD231" i="11"/>
  <c r="BC230" i="11"/>
  <c r="BB230" i="11"/>
  <c r="BA230" i="11"/>
  <c r="BL230" i="11" s="1"/>
  <c r="AY230" i="11"/>
  <c r="AX230" i="11"/>
  <c r="AV230" i="11"/>
  <c r="AT230" i="11"/>
  <c r="AS230" i="11"/>
  <c r="BD230" i="11" s="1"/>
  <c r="AP230" i="11"/>
  <c r="AO230" i="11"/>
  <c r="BC229" i="11"/>
  <c r="BB229" i="11"/>
  <c r="BA229" i="11"/>
  <c r="BL229" i="11" s="1"/>
  <c r="AY229" i="11"/>
  <c r="AX229" i="11"/>
  <c r="AV229" i="11"/>
  <c r="AT229" i="11"/>
  <c r="AS229" i="11"/>
  <c r="BD229" i="11" s="1"/>
  <c r="AP229" i="11"/>
  <c r="AO229" i="11"/>
  <c r="BC228" i="11"/>
  <c r="BB228" i="11"/>
  <c r="BA228" i="11"/>
  <c r="BL228" i="11" s="1"/>
  <c r="BV228" i="11" s="1"/>
  <c r="N228" i="11" s="1"/>
  <c r="AY228" i="11"/>
  <c r="AX228" i="11"/>
  <c r="AV228" i="11"/>
  <c r="AT228" i="11"/>
  <c r="AS228" i="11"/>
  <c r="BD228" i="11" s="1"/>
  <c r="BO228" i="11" s="1"/>
  <c r="M228" i="11" s="1"/>
  <c r="AP228" i="11"/>
  <c r="AO228" i="11"/>
  <c r="L228" i="11"/>
  <c r="BC227" i="11"/>
  <c r="BB227" i="11"/>
  <c r="BA227" i="11"/>
  <c r="BL227" i="11" s="1"/>
  <c r="AY227" i="11"/>
  <c r="AX227" i="11"/>
  <c r="AV227" i="11"/>
  <c r="AT227" i="11"/>
  <c r="AS227" i="11"/>
  <c r="BD227" i="11" s="1"/>
  <c r="AP227" i="11"/>
  <c r="AO227" i="11"/>
  <c r="BC226" i="11"/>
  <c r="BB226" i="11"/>
  <c r="BA226" i="11"/>
  <c r="BL226" i="11" s="1"/>
  <c r="L226" i="11" s="1"/>
  <c r="AY226" i="11"/>
  <c r="AX226" i="11"/>
  <c r="AV226" i="11"/>
  <c r="AT226" i="11"/>
  <c r="AS226" i="11"/>
  <c r="BD226" i="11" s="1"/>
  <c r="AP226" i="11"/>
  <c r="AO226" i="11"/>
  <c r="BC225" i="11"/>
  <c r="BB225" i="11"/>
  <c r="BA225" i="11"/>
  <c r="BL225" i="11" s="1"/>
  <c r="BV225" i="11" s="1"/>
  <c r="N225" i="11" s="1"/>
  <c r="AY225" i="11"/>
  <c r="AX225" i="11"/>
  <c r="AV225" i="11"/>
  <c r="AT225" i="11"/>
  <c r="AS225" i="11"/>
  <c r="BD225" i="11" s="1"/>
  <c r="BO225" i="11" s="1"/>
  <c r="M225" i="11" s="1"/>
  <c r="AP225" i="11"/>
  <c r="AO225" i="11"/>
  <c r="L225" i="11"/>
  <c r="BL224" i="11"/>
  <c r="BD224" i="11"/>
  <c r="BC223" i="11"/>
  <c r="BB223" i="11"/>
  <c r="BA223" i="11"/>
  <c r="BL223" i="11" s="1"/>
  <c r="BV223" i="11" s="1"/>
  <c r="N223" i="11" s="1"/>
  <c r="AY223" i="11"/>
  <c r="AX223" i="11"/>
  <c r="AV223" i="11"/>
  <c r="AT223" i="11"/>
  <c r="AS223" i="11"/>
  <c r="BD223" i="11" s="1"/>
  <c r="BO223" i="11" s="1"/>
  <c r="M223" i="11" s="1"/>
  <c r="AP223" i="11"/>
  <c r="AO223" i="11"/>
  <c r="L223" i="11"/>
  <c r="B223" i="11"/>
  <c r="B227" i="11" s="1"/>
  <c r="B230" i="11" s="1"/>
  <c r="B234" i="11" s="1"/>
  <c r="B238" i="11" s="1"/>
  <c r="B242" i="11" s="1"/>
  <c r="B245" i="11" s="1"/>
  <c r="B247" i="11" s="1"/>
  <c r="BC222" i="11"/>
  <c r="BB222" i="11"/>
  <c r="BA222" i="11"/>
  <c r="BL222" i="11" s="1"/>
  <c r="AY222" i="11"/>
  <c r="AX222" i="11"/>
  <c r="AV222" i="11"/>
  <c r="AT222" i="11"/>
  <c r="AS222" i="11"/>
  <c r="BD222" i="11" s="1"/>
  <c r="BO222" i="11" s="1"/>
  <c r="M222" i="11" s="1"/>
  <c r="AP222" i="11"/>
  <c r="AO222" i="11"/>
  <c r="B222" i="11"/>
  <c r="B226" i="11" s="1"/>
  <c r="B229" i="11" s="1"/>
  <c r="B233" i="11" s="1"/>
  <c r="B237" i="11" s="1"/>
  <c r="B241" i="11" s="1"/>
  <c r="BC221" i="11"/>
  <c r="BB221" i="11"/>
  <c r="BA221" i="11"/>
  <c r="BL221" i="11" s="1"/>
  <c r="AY221" i="11"/>
  <c r="AX221" i="11"/>
  <c r="AV221" i="11"/>
  <c r="AT221" i="11"/>
  <c r="AS221" i="11"/>
  <c r="BD221" i="11" s="1"/>
  <c r="AP221" i="11"/>
  <c r="AO221" i="11"/>
  <c r="BC219" i="11"/>
  <c r="BB219" i="11"/>
  <c r="BA219" i="11"/>
  <c r="BL219" i="11" s="1"/>
  <c r="AY219" i="11"/>
  <c r="AX219" i="11"/>
  <c r="AV219" i="11"/>
  <c r="AT219" i="11"/>
  <c r="AS219" i="11"/>
  <c r="BD219" i="11" s="1"/>
  <c r="K219" i="11" s="1"/>
  <c r="AP219" i="11"/>
  <c r="AO219" i="11"/>
  <c r="BC218" i="11"/>
  <c r="BB218" i="11"/>
  <c r="BA218" i="11"/>
  <c r="BL218" i="11" s="1"/>
  <c r="BV218" i="11" s="1"/>
  <c r="N218" i="11" s="1"/>
  <c r="AY218" i="11"/>
  <c r="AX218" i="11"/>
  <c r="AV218" i="11"/>
  <c r="AT218" i="11"/>
  <c r="AS218" i="11"/>
  <c r="BD218" i="11" s="1"/>
  <c r="BO218" i="11" s="1"/>
  <c r="M218" i="11" s="1"/>
  <c r="AP218" i="11"/>
  <c r="AO218" i="11"/>
  <c r="L218" i="11"/>
  <c r="BC217" i="11"/>
  <c r="BB217" i="11"/>
  <c r="BA217" i="11"/>
  <c r="BL217" i="11" s="1"/>
  <c r="AY217" i="11"/>
  <c r="AX217" i="11"/>
  <c r="AV217" i="11"/>
  <c r="AT217" i="11"/>
  <c r="AS217" i="11"/>
  <c r="BD217" i="11" s="1"/>
  <c r="AP217" i="11"/>
  <c r="AO217" i="11"/>
  <c r="BV214" i="11"/>
  <c r="N214" i="11" s="1"/>
  <c r="BO214" i="11"/>
  <c r="M214" i="11" s="1"/>
  <c r="BV213" i="11"/>
  <c r="N213" i="11" s="1"/>
  <c r="BO213" i="11"/>
  <c r="M213" i="11" s="1"/>
  <c r="BV212" i="11"/>
  <c r="N212" i="11" s="1"/>
  <c r="BO212" i="11"/>
  <c r="M212" i="11" s="1"/>
  <c r="BC211" i="11"/>
  <c r="BB211" i="11"/>
  <c r="BA211" i="11"/>
  <c r="BL211" i="11" s="1"/>
  <c r="L211" i="11" s="1"/>
  <c r="AY211" i="11"/>
  <c r="AX211" i="11"/>
  <c r="AV211" i="11"/>
  <c r="AS211" i="11"/>
  <c r="BD211" i="11" s="1"/>
  <c r="BO211" i="11" s="1"/>
  <c r="M211" i="11" s="1"/>
  <c r="AP211" i="11"/>
  <c r="AO211" i="11"/>
  <c r="BC208" i="11"/>
  <c r="BB208" i="11"/>
  <c r="BA208" i="11"/>
  <c r="BL208" i="11" s="1"/>
  <c r="BV208" i="11" s="1"/>
  <c r="N208" i="11" s="1"/>
  <c r="AY208" i="11"/>
  <c r="AT208" i="11"/>
  <c r="AS208" i="11"/>
  <c r="BD208" i="11" s="1"/>
  <c r="BV207" i="11"/>
  <c r="BO207" i="11"/>
  <c r="BD207" i="11"/>
  <c r="BB207" i="11"/>
  <c r="BA207" i="11"/>
  <c r="BL207" i="11" s="1"/>
  <c r="L207" i="11" s="1"/>
  <c r="AX207" i="11"/>
  <c r="AV207" i="11"/>
  <c r="AT207" i="11"/>
  <c r="AS207" i="11"/>
  <c r="AP207" i="11"/>
  <c r="AO207" i="11"/>
  <c r="BV206" i="11"/>
  <c r="BO206" i="11"/>
  <c r="BD206" i="11"/>
  <c r="BB206" i="11"/>
  <c r="BA206" i="11"/>
  <c r="AX206" i="11"/>
  <c r="AV206" i="11"/>
  <c r="AT206" i="11"/>
  <c r="AS206" i="11"/>
  <c r="AP206" i="11"/>
  <c r="AO206" i="11"/>
  <c r="BC205" i="11"/>
  <c r="BB205" i="11"/>
  <c r="BA205" i="11"/>
  <c r="BL205" i="11" s="1"/>
  <c r="AY205" i="11"/>
  <c r="AX205" i="11"/>
  <c r="AV205" i="11"/>
  <c r="AT205" i="11"/>
  <c r="AS205" i="11"/>
  <c r="BD205" i="11" s="1"/>
  <c r="AP205" i="11"/>
  <c r="AO205" i="11"/>
  <c r="BC204" i="11"/>
  <c r="BB204" i="11"/>
  <c r="BA204" i="11"/>
  <c r="BL204" i="11" s="1"/>
  <c r="BV204" i="11" s="1"/>
  <c r="N204" i="11" s="1"/>
  <c r="AY204" i="11"/>
  <c r="AX204" i="11"/>
  <c r="AV204" i="11"/>
  <c r="AT204" i="11"/>
  <c r="AS204" i="11"/>
  <c r="BD204" i="11" s="1"/>
  <c r="BO204" i="11" s="1"/>
  <c r="M204" i="11" s="1"/>
  <c r="AP204" i="11"/>
  <c r="AO204" i="11"/>
  <c r="L204" i="11"/>
  <c r="BV203" i="11"/>
  <c r="BO203" i="11"/>
  <c r="BC203" i="11"/>
  <c r="BB203" i="11"/>
  <c r="BA203" i="11"/>
  <c r="AY203" i="11"/>
  <c r="AX203" i="11"/>
  <c r="AV203" i="11"/>
  <c r="AT203" i="11"/>
  <c r="AS203" i="11"/>
  <c r="AP203" i="11"/>
  <c r="AO203" i="11"/>
  <c r="BC202" i="11"/>
  <c r="BB202" i="11"/>
  <c r="BA202" i="11"/>
  <c r="BL202" i="11" s="1"/>
  <c r="AY202" i="11"/>
  <c r="AX202" i="11"/>
  <c r="AV202" i="11"/>
  <c r="AT202" i="11"/>
  <c r="AS202" i="11"/>
  <c r="BD202" i="11" s="1"/>
  <c r="AP202" i="11"/>
  <c r="AO202" i="11"/>
  <c r="BV201" i="11"/>
  <c r="BO201" i="11"/>
  <c r="BC201" i="11"/>
  <c r="BB201" i="11"/>
  <c r="BA201" i="11"/>
  <c r="AY201" i="11"/>
  <c r="AX201" i="11"/>
  <c r="AV201" i="11"/>
  <c r="AT201" i="11"/>
  <c r="AS201" i="11"/>
  <c r="AP201" i="11"/>
  <c r="AO201" i="11"/>
  <c r="BC199" i="11"/>
  <c r="BB199" i="11"/>
  <c r="BA199" i="11"/>
  <c r="BL199" i="11" s="1"/>
  <c r="BV199" i="11" s="1"/>
  <c r="N199" i="11" s="1"/>
  <c r="AY199" i="11"/>
  <c r="AX199" i="11"/>
  <c r="AV199" i="11"/>
  <c r="AT199" i="11"/>
  <c r="AS199" i="11"/>
  <c r="BD199" i="11" s="1"/>
  <c r="BO199" i="11" s="1"/>
  <c r="M199" i="11" s="1"/>
  <c r="AP199" i="11"/>
  <c r="AO199" i="11"/>
  <c r="L199" i="11"/>
  <c r="K199" i="11"/>
  <c r="BC198" i="11"/>
  <c r="BB198" i="11"/>
  <c r="BA198" i="11"/>
  <c r="BL198" i="11" s="1"/>
  <c r="AY198" i="11"/>
  <c r="AX198" i="11"/>
  <c r="AV198" i="11"/>
  <c r="AT198" i="11"/>
  <c r="AS198" i="11"/>
  <c r="BD198" i="11" s="1"/>
  <c r="AP198" i="11"/>
  <c r="AO198" i="11"/>
  <c r="BC197" i="11"/>
  <c r="BB197" i="11"/>
  <c r="BA197" i="11"/>
  <c r="BL197" i="11" s="1"/>
  <c r="BV197" i="11" s="1"/>
  <c r="N197" i="11" s="1"/>
  <c r="AY197" i="11"/>
  <c r="AX197" i="11"/>
  <c r="AV197" i="11"/>
  <c r="AT197" i="11"/>
  <c r="AS197" i="11"/>
  <c r="BD197" i="11" s="1"/>
  <c r="BO197" i="11" s="1"/>
  <c r="M197" i="11" s="1"/>
  <c r="AP197" i="11"/>
  <c r="AO197" i="11"/>
  <c r="L197" i="11"/>
  <c r="BV196" i="11"/>
  <c r="BO196" i="11"/>
  <c r="BC196" i="11"/>
  <c r="BB196" i="11"/>
  <c r="BA196" i="11"/>
  <c r="BL196" i="11" s="1"/>
  <c r="L196" i="11" s="1"/>
  <c r="AY196" i="11"/>
  <c r="AX196" i="11"/>
  <c r="AV196" i="11"/>
  <c r="AT196" i="11"/>
  <c r="AS196" i="11"/>
  <c r="BD196" i="11" s="1"/>
  <c r="K196" i="11" s="1"/>
  <c r="AP196" i="11"/>
  <c r="AO196" i="11"/>
  <c r="BC195" i="11"/>
  <c r="BB195" i="11"/>
  <c r="BA195" i="11"/>
  <c r="BL195" i="11" s="1"/>
  <c r="AY195" i="11"/>
  <c r="AX195" i="11"/>
  <c r="AV195" i="11"/>
  <c r="AT195" i="11"/>
  <c r="AS195" i="11"/>
  <c r="BD195" i="11" s="1"/>
  <c r="AP195" i="11"/>
  <c r="AO195" i="11"/>
  <c r="BV194" i="11"/>
  <c r="BO194" i="11"/>
  <c r="BC194" i="11"/>
  <c r="BB194" i="11"/>
  <c r="BA194" i="11"/>
  <c r="AY194" i="11"/>
  <c r="AX194" i="11"/>
  <c r="AV194" i="11"/>
  <c r="AT194" i="11"/>
  <c r="AS194" i="11"/>
  <c r="AP194" i="11"/>
  <c r="AO194" i="11"/>
  <c r="BC193" i="11"/>
  <c r="BB193" i="11"/>
  <c r="BA193" i="11"/>
  <c r="BL193" i="11" s="1"/>
  <c r="BV193" i="11" s="1"/>
  <c r="N193" i="11" s="1"/>
  <c r="AY193" i="11"/>
  <c r="AX193" i="11"/>
  <c r="AV193" i="11"/>
  <c r="AT193" i="11"/>
  <c r="AS193" i="11"/>
  <c r="BD193" i="11" s="1"/>
  <c r="BO193" i="11" s="1"/>
  <c r="M193" i="11" s="1"/>
  <c r="AP193" i="11"/>
  <c r="AO193" i="11"/>
  <c r="BV191" i="11"/>
  <c r="BO191" i="11"/>
  <c r="BL191" i="11"/>
  <c r="BD191" i="11"/>
  <c r="BC191" i="11"/>
  <c r="BB191" i="11"/>
  <c r="BA191" i="11"/>
  <c r="AY191" i="11"/>
  <c r="AX191" i="11"/>
  <c r="AV191" i="11"/>
  <c r="AT191" i="11"/>
  <c r="AS191" i="11"/>
  <c r="AP191" i="11"/>
  <c r="AO191" i="11"/>
  <c r="BV190" i="11"/>
  <c r="BO190" i="11"/>
  <c r="BL190" i="11"/>
  <c r="BD190" i="11"/>
  <c r="BC190" i="11"/>
  <c r="BB190" i="11"/>
  <c r="BA190" i="11"/>
  <c r="AY190" i="11"/>
  <c r="AX190" i="11"/>
  <c r="AV190" i="11"/>
  <c r="AT190" i="11"/>
  <c r="AS190" i="11"/>
  <c r="AP190" i="11"/>
  <c r="AO190" i="11"/>
  <c r="BV189" i="11"/>
  <c r="BO189" i="11"/>
  <c r="BL189" i="11"/>
  <c r="BD189" i="11"/>
  <c r="BC189" i="11"/>
  <c r="BB189" i="11"/>
  <c r="BA189" i="11"/>
  <c r="AY189" i="11"/>
  <c r="AX189" i="11"/>
  <c r="AV189" i="11"/>
  <c r="AT189" i="11"/>
  <c r="AS189" i="11"/>
  <c r="AP189" i="11"/>
  <c r="AO189" i="11"/>
  <c r="BV188" i="11"/>
  <c r="BO188" i="11"/>
  <c r="BL188" i="11"/>
  <c r="BD188" i="11"/>
  <c r="BC188" i="11"/>
  <c r="BB188" i="11"/>
  <c r="BA188" i="11"/>
  <c r="AY188" i="11"/>
  <c r="AX188" i="11"/>
  <c r="AV188" i="11"/>
  <c r="AT188" i="11"/>
  <c r="AS188" i="11"/>
  <c r="AP188" i="11"/>
  <c r="AO188" i="11"/>
  <c r="BV187" i="11"/>
  <c r="BO187" i="11"/>
  <c r="BL187" i="11"/>
  <c r="BD187" i="11"/>
  <c r="BA187" i="11"/>
  <c r="AY187" i="11"/>
  <c r="AX187" i="11"/>
  <c r="AV187" i="11"/>
  <c r="AT187" i="11"/>
  <c r="AS187" i="11"/>
  <c r="AP187" i="11"/>
  <c r="AO187" i="11"/>
  <c r="BV186" i="11"/>
  <c r="BO186" i="11"/>
  <c r="BL186" i="11"/>
  <c r="BD186" i="11"/>
  <c r="BA186" i="11"/>
  <c r="AY186" i="11"/>
  <c r="AX186" i="11"/>
  <c r="AV186" i="11"/>
  <c r="AT186" i="11"/>
  <c r="AS186" i="11"/>
  <c r="AP186" i="11"/>
  <c r="AO186" i="11"/>
  <c r="BV185" i="11"/>
  <c r="BO185" i="11"/>
  <c r="BL185" i="11"/>
  <c r="BD185" i="11"/>
  <c r="BA185" i="11"/>
  <c r="AY185" i="11"/>
  <c r="AX185" i="11"/>
  <c r="AV185" i="11"/>
  <c r="AT185" i="11"/>
  <c r="AS185" i="11"/>
  <c r="AP185" i="11"/>
  <c r="AO185" i="11"/>
  <c r="BV184" i="11"/>
  <c r="BO184" i="11"/>
  <c r="BL184" i="11"/>
  <c r="BD184" i="11"/>
  <c r="BA184" i="11"/>
  <c r="AY184" i="11"/>
  <c r="AX184" i="11"/>
  <c r="AV184" i="11"/>
  <c r="AT184" i="11"/>
  <c r="AS184" i="11"/>
  <c r="AP184" i="11"/>
  <c r="AO184" i="11"/>
  <c r="BV183" i="11"/>
  <c r="BO183" i="11"/>
  <c r="BL183" i="11"/>
  <c r="BD183" i="11"/>
  <c r="BC183" i="11"/>
  <c r="BB183" i="11"/>
  <c r="BA183" i="11"/>
  <c r="AY183" i="11"/>
  <c r="AX183" i="11"/>
  <c r="AV183" i="11"/>
  <c r="AT183" i="11"/>
  <c r="AS183" i="11"/>
  <c r="AP183" i="11"/>
  <c r="AO183" i="11"/>
  <c r="BV182" i="11"/>
  <c r="BO182" i="11"/>
  <c r="BL182" i="11"/>
  <c r="BD182" i="11"/>
  <c r="BC182" i="11"/>
  <c r="BB182" i="11"/>
  <c r="BA182" i="11"/>
  <c r="AY182" i="11"/>
  <c r="AX182" i="11"/>
  <c r="AV182" i="11"/>
  <c r="AT182" i="11"/>
  <c r="AS182" i="11"/>
  <c r="AP182" i="11"/>
  <c r="AO182" i="11"/>
  <c r="BV181" i="11"/>
  <c r="BO181" i="11"/>
  <c r="BL181" i="11"/>
  <c r="BD181" i="11"/>
  <c r="BC181" i="11"/>
  <c r="BB181" i="11"/>
  <c r="BA181" i="11"/>
  <c r="AY181" i="11"/>
  <c r="AX181" i="11"/>
  <c r="AV181" i="11"/>
  <c r="AT181" i="11"/>
  <c r="AS181" i="11"/>
  <c r="AP181" i="11"/>
  <c r="AO181" i="11"/>
  <c r="BV180" i="11"/>
  <c r="BO180" i="11"/>
  <c r="BL180" i="11"/>
  <c r="BD180" i="11"/>
  <c r="BC180" i="11"/>
  <c r="BB180" i="11"/>
  <c r="BA180" i="11"/>
  <c r="AY180" i="11"/>
  <c r="AX180" i="11"/>
  <c r="AV180" i="11"/>
  <c r="AT180" i="11"/>
  <c r="AS180" i="11"/>
  <c r="AP180" i="11"/>
  <c r="AO180" i="11"/>
  <c r="BV179" i="11"/>
  <c r="BO179" i="11"/>
  <c r="BL179" i="11"/>
  <c r="BD179" i="11"/>
  <c r="BC179" i="11"/>
  <c r="BB179" i="11"/>
  <c r="BA179" i="11"/>
  <c r="AY179" i="11"/>
  <c r="AX179" i="11"/>
  <c r="AV179" i="11"/>
  <c r="AT179" i="11"/>
  <c r="AS179" i="11"/>
  <c r="AP179" i="11"/>
  <c r="AO179" i="11"/>
  <c r="BV178" i="11"/>
  <c r="BO178" i="11"/>
  <c r="BL178" i="11"/>
  <c r="BD178" i="11"/>
  <c r="BC178" i="11"/>
  <c r="BB178" i="11"/>
  <c r="BA178" i="11"/>
  <c r="AY178" i="11"/>
  <c r="AX178" i="11"/>
  <c r="AV178" i="11"/>
  <c r="AT178" i="11"/>
  <c r="AS178" i="11"/>
  <c r="AP178" i="11"/>
  <c r="AO178" i="11"/>
  <c r="BV177" i="11"/>
  <c r="BO177" i="11"/>
  <c r="BL177" i="11"/>
  <c r="BD177" i="11"/>
  <c r="BC177" i="11"/>
  <c r="BB177" i="11"/>
  <c r="BA177" i="11"/>
  <c r="AY177" i="11"/>
  <c r="AX177" i="11"/>
  <c r="AV177" i="11"/>
  <c r="AT177" i="11"/>
  <c r="AS177" i="11"/>
  <c r="AP177" i="11"/>
  <c r="AO177" i="11"/>
  <c r="BV176" i="11"/>
  <c r="BO176" i="11"/>
  <c r="BL176" i="11"/>
  <c r="BD176" i="11"/>
  <c r="BC176" i="11"/>
  <c r="BB176" i="11"/>
  <c r="BA176" i="11"/>
  <c r="AY176" i="11"/>
  <c r="AX176" i="11"/>
  <c r="AV176" i="11"/>
  <c r="AT176" i="11"/>
  <c r="AS176" i="11"/>
  <c r="AP176" i="11"/>
  <c r="AO176" i="11"/>
  <c r="BV175" i="11"/>
  <c r="BO175" i="11"/>
  <c r="BL175" i="11"/>
  <c r="BD175" i="11"/>
  <c r="BC175" i="11"/>
  <c r="BB175" i="11"/>
  <c r="BA175" i="11"/>
  <c r="AY175" i="11"/>
  <c r="AX175" i="11"/>
  <c r="AV175" i="11"/>
  <c r="AT175" i="11"/>
  <c r="AS175" i="11"/>
  <c r="AP175" i="11"/>
  <c r="AO175" i="11"/>
  <c r="BV174" i="11"/>
  <c r="BO174" i="11"/>
  <c r="BL174" i="11"/>
  <c r="BD174" i="11"/>
  <c r="BC174" i="11"/>
  <c r="BB174" i="11"/>
  <c r="BA174" i="11"/>
  <c r="AY174" i="11"/>
  <c r="AX174" i="11"/>
  <c r="AV174" i="11"/>
  <c r="AT174" i="11"/>
  <c r="AS174" i="11"/>
  <c r="AP174" i="11"/>
  <c r="AO174" i="11"/>
  <c r="BV173" i="11"/>
  <c r="BO173" i="11"/>
  <c r="BL173" i="11"/>
  <c r="BD173" i="11"/>
  <c r="BC173" i="11"/>
  <c r="BB173" i="11"/>
  <c r="BA173" i="11"/>
  <c r="AY173" i="11"/>
  <c r="AX173" i="11"/>
  <c r="AV173" i="11"/>
  <c r="AT173" i="11"/>
  <c r="AS173" i="11"/>
  <c r="AP173" i="11"/>
  <c r="AO173" i="11"/>
  <c r="BV172" i="11"/>
  <c r="BO172" i="11"/>
  <c r="BL172" i="11"/>
  <c r="BD172" i="11"/>
  <c r="BC172" i="11"/>
  <c r="BB172" i="11"/>
  <c r="BA172" i="11"/>
  <c r="AY172" i="11"/>
  <c r="AX172" i="11"/>
  <c r="AV172" i="11"/>
  <c r="AT172" i="11"/>
  <c r="AS172" i="11"/>
  <c r="AP172" i="11"/>
  <c r="AO172" i="11"/>
  <c r="BV171" i="11"/>
  <c r="BO171" i="11"/>
  <c r="BL171" i="11"/>
  <c r="BD171" i="11"/>
  <c r="BC171" i="11"/>
  <c r="BB171" i="11"/>
  <c r="BA171" i="11"/>
  <c r="AY171" i="11"/>
  <c r="AX171" i="11"/>
  <c r="AV171" i="11"/>
  <c r="AT171" i="11"/>
  <c r="AS171" i="11"/>
  <c r="AP171" i="11"/>
  <c r="AO171" i="11"/>
  <c r="BV170" i="11"/>
  <c r="BO170" i="11"/>
  <c r="BL170" i="11"/>
  <c r="BD170" i="11"/>
  <c r="BC170" i="11"/>
  <c r="BB170" i="11"/>
  <c r="BA170" i="11"/>
  <c r="AY170" i="11"/>
  <c r="AX170" i="11"/>
  <c r="AV170" i="11"/>
  <c r="AT170" i="11"/>
  <c r="AS170" i="11"/>
  <c r="AP170" i="11"/>
  <c r="AO170" i="11"/>
  <c r="BV169" i="11"/>
  <c r="BO169" i="11"/>
  <c r="BL169" i="11"/>
  <c r="BD169" i="11"/>
  <c r="BC169" i="11"/>
  <c r="BB169" i="11"/>
  <c r="BA169" i="11"/>
  <c r="AY169" i="11"/>
  <c r="AX169" i="11"/>
  <c r="AV169" i="11"/>
  <c r="AT169" i="11"/>
  <c r="AS169" i="11"/>
  <c r="AP169" i="11"/>
  <c r="AO169" i="11"/>
  <c r="BV168" i="11"/>
  <c r="BO168" i="11"/>
  <c r="BL168" i="11"/>
  <c r="BD168" i="11"/>
  <c r="BC168" i="11"/>
  <c r="BB168" i="11"/>
  <c r="BA168" i="11"/>
  <c r="AY168" i="11"/>
  <c r="AX168" i="11"/>
  <c r="AV168" i="11"/>
  <c r="AT168" i="11"/>
  <c r="AS168" i="11"/>
  <c r="AP168" i="11"/>
  <c r="AO168" i="11"/>
  <c r="BV167" i="11"/>
  <c r="BO167" i="11"/>
  <c r="BL167" i="11"/>
  <c r="BD167" i="11"/>
  <c r="BC167" i="11"/>
  <c r="BB167" i="11"/>
  <c r="BA167" i="11"/>
  <c r="AY167" i="11"/>
  <c r="AX167" i="11"/>
  <c r="AV167" i="11"/>
  <c r="AT167" i="11"/>
  <c r="AS167" i="11"/>
  <c r="AP167" i="11"/>
  <c r="AO167" i="11"/>
  <c r="BV166" i="11"/>
  <c r="BO166" i="11"/>
  <c r="BL166" i="11"/>
  <c r="BD166" i="11"/>
  <c r="BC166" i="11"/>
  <c r="BB166" i="11"/>
  <c r="BA166" i="11"/>
  <c r="AY166" i="11"/>
  <c r="AX166" i="11"/>
  <c r="AV166" i="11"/>
  <c r="AT166" i="11"/>
  <c r="AS166" i="11"/>
  <c r="AP166" i="11"/>
  <c r="AO166" i="11"/>
  <c r="BV165" i="11"/>
  <c r="BO165" i="11"/>
  <c r="BL165" i="11"/>
  <c r="BD165" i="11"/>
  <c r="BC165" i="11"/>
  <c r="BB165" i="11"/>
  <c r="BA165" i="11"/>
  <c r="AY165" i="11"/>
  <c r="AX165" i="11"/>
  <c r="AV165" i="11"/>
  <c r="AT165" i="11"/>
  <c r="AS165" i="11"/>
  <c r="AP165" i="11"/>
  <c r="AO165" i="11"/>
  <c r="BV164" i="11"/>
  <c r="BO164" i="11"/>
  <c r="BL164" i="11"/>
  <c r="BD164" i="11"/>
  <c r="BA164" i="11"/>
  <c r="AY164" i="11"/>
  <c r="AX164" i="11"/>
  <c r="AV164" i="11"/>
  <c r="AT164" i="11"/>
  <c r="AS164" i="11"/>
  <c r="AP164" i="11"/>
  <c r="AO164" i="11"/>
  <c r="BV163" i="11"/>
  <c r="BO163" i="11"/>
  <c r="BL163" i="11"/>
  <c r="BD163" i="11"/>
  <c r="BA163" i="11"/>
  <c r="AY163" i="11"/>
  <c r="AX163" i="11"/>
  <c r="AV163" i="11"/>
  <c r="AT163" i="11"/>
  <c r="AS163" i="11"/>
  <c r="AP163" i="11"/>
  <c r="AO163" i="11"/>
  <c r="BV162" i="11"/>
  <c r="BO162" i="11"/>
  <c r="BL162" i="11"/>
  <c r="BD162" i="11"/>
  <c r="BA162" i="11"/>
  <c r="AY162" i="11"/>
  <c r="AX162" i="11"/>
  <c r="AV162" i="11"/>
  <c r="AT162" i="11"/>
  <c r="AS162" i="11"/>
  <c r="AP162" i="11"/>
  <c r="AO162" i="11"/>
  <c r="BL161" i="11"/>
  <c r="BV161" i="11" s="1"/>
  <c r="N161" i="11" s="1"/>
  <c r="BC161" i="11"/>
  <c r="BB161" i="11"/>
  <c r="BA161" i="11"/>
  <c r="AY161" i="11"/>
  <c r="AX161" i="11"/>
  <c r="AV161" i="11"/>
  <c r="AT161" i="11"/>
  <c r="AS161" i="11"/>
  <c r="BD161" i="11" s="1"/>
  <c r="K161" i="11" s="1"/>
  <c r="AP161" i="11"/>
  <c r="AO161" i="11"/>
  <c r="BV160" i="11"/>
  <c r="BO160" i="11"/>
  <c r="BL160" i="11"/>
  <c r="BC160" i="11"/>
  <c r="BB160" i="11"/>
  <c r="BA160" i="11"/>
  <c r="AY160" i="11"/>
  <c r="AX160" i="11"/>
  <c r="AV160" i="11"/>
  <c r="AT160" i="11"/>
  <c r="AS160" i="11"/>
  <c r="AP160" i="11"/>
  <c r="AO160" i="11"/>
  <c r="BL159" i="11"/>
  <c r="BV159" i="11" s="1"/>
  <c r="N159" i="11" s="1"/>
  <c r="BC159" i="11"/>
  <c r="BB159" i="11"/>
  <c r="BA159" i="11"/>
  <c r="AY159" i="11"/>
  <c r="AX159" i="11"/>
  <c r="AV159" i="11"/>
  <c r="AT159" i="11"/>
  <c r="AS159" i="11"/>
  <c r="BD159" i="11" s="1"/>
  <c r="K159" i="11" s="1"/>
  <c r="AP159" i="11"/>
  <c r="AO159" i="11"/>
  <c r="BL158" i="11"/>
  <c r="BV158" i="11" s="1"/>
  <c r="N158" i="11" s="1"/>
  <c r="BC158" i="11"/>
  <c r="BB158" i="11"/>
  <c r="BA158" i="11"/>
  <c r="AY158" i="11"/>
  <c r="AX158" i="11"/>
  <c r="AV158" i="11"/>
  <c r="AT158" i="11"/>
  <c r="AS158" i="11"/>
  <c r="BD158" i="11" s="1"/>
  <c r="BO158" i="11" s="1"/>
  <c r="M158" i="11" s="1"/>
  <c r="AP158" i="11"/>
  <c r="AO158" i="11"/>
  <c r="BL156" i="11"/>
  <c r="BV156" i="11" s="1"/>
  <c r="N156" i="11" s="1"/>
  <c r="BD156" i="11"/>
  <c r="BO156" i="11" s="1"/>
  <c r="M156" i="11" s="1"/>
  <c r="BC156" i="11"/>
  <c r="BB156" i="11"/>
  <c r="K156" i="11"/>
  <c r="BV155" i="11"/>
  <c r="N155" i="11" s="1"/>
  <c r="BA155" i="11"/>
  <c r="AY155" i="11"/>
  <c r="AX155" i="11"/>
  <c r="AV155" i="11"/>
  <c r="AT155" i="11"/>
  <c r="AS155" i="11"/>
  <c r="BD155" i="11" s="1"/>
  <c r="K155" i="11" s="1"/>
  <c r="AP155" i="11"/>
  <c r="AO155" i="11"/>
  <c r="BV154" i="11"/>
  <c r="BO154" i="11"/>
  <c r="BC154" i="11"/>
  <c r="BB154" i="11"/>
  <c r="BA154" i="11"/>
  <c r="AY154" i="11"/>
  <c r="AX154" i="11"/>
  <c r="AV154" i="11"/>
  <c r="AT154" i="11"/>
  <c r="AS154" i="11"/>
  <c r="BD154" i="11" s="1"/>
  <c r="K154" i="11" s="1"/>
  <c r="AP154" i="11"/>
  <c r="AO154" i="11"/>
  <c r="BV153" i="11"/>
  <c r="N153" i="11" s="1"/>
  <c r="BO153" i="11"/>
  <c r="BC153" i="11"/>
  <c r="BB153" i="11"/>
  <c r="BA153" i="11"/>
  <c r="AY153" i="11"/>
  <c r="AX153" i="11"/>
  <c r="AV153" i="11"/>
  <c r="AT153" i="11"/>
  <c r="AS153" i="11"/>
  <c r="AP153" i="11"/>
  <c r="AO153" i="11"/>
  <c r="M153" i="11"/>
  <c r="BC152" i="11"/>
  <c r="BB152" i="11"/>
  <c r="BA152" i="11"/>
  <c r="BL152" i="11" s="1"/>
  <c r="L152" i="11" s="1"/>
  <c r="AY152" i="11"/>
  <c r="AX152" i="11"/>
  <c r="AV152" i="11"/>
  <c r="AT152" i="11"/>
  <c r="AS152" i="11"/>
  <c r="BD152" i="11" s="1"/>
  <c r="BO152" i="11" s="1"/>
  <c r="AP152" i="11"/>
  <c r="AO152" i="11"/>
  <c r="BC151" i="11"/>
  <c r="BB151" i="11"/>
  <c r="BA151" i="11"/>
  <c r="BL151" i="11" s="1"/>
  <c r="L151" i="11" s="1"/>
  <c r="AY151" i="11"/>
  <c r="AX151" i="11"/>
  <c r="AV151" i="11"/>
  <c r="AT151" i="11"/>
  <c r="AS151" i="11"/>
  <c r="BD151" i="11" s="1"/>
  <c r="AP151" i="11"/>
  <c r="AO151" i="11"/>
  <c r="BD150" i="11"/>
  <c r="BO150" i="11" s="1"/>
  <c r="BA150" i="11"/>
  <c r="BL150" i="11" s="1"/>
  <c r="BV150" i="11" s="1"/>
  <c r="AY150" i="11"/>
  <c r="AX150" i="11"/>
  <c r="AV150" i="11"/>
  <c r="AT150" i="11"/>
  <c r="AS150" i="11"/>
  <c r="AP150" i="11"/>
  <c r="AO150" i="11"/>
  <c r="BV149" i="11"/>
  <c r="BO149" i="11"/>
  <c r="BL149" i="11"/>
  <c r="BD149" i="11"/>
  <c r="BA149" i="11"/>
  <c r="AY149" i="11"/>
  <c r="AX149" i="11"/>
  <c r="AV149" i="11"/>
  <c r="AT149" i="11"/>
  <c r="AS149" i="11"/>
  <c r="AP149" i="11"/>
  <c r="AO149" i="11"/>
  <c r="BV148" i="11"/>
  <c r="BO148" i="11"/>
  <c r="BL148" i="11"/>
  <c r="BD148" i="11"/>
  <c r="BA148" i="11"/>
  <c r="AY148" i="11"/>
  <c r="AX148" i="11"/>
  <c r="AV148" i="11"/>
  <c r="AT148" i="11"/>
  <c r="AS148" i="11"/>
  <c r="AP148" i="11"/>
  <c r="AO148" i="11"/>
  <c r="BV147" i="11"/>
  <c r="BO147" i="11"/>
  <c r="BL147" i="11"/>
  <c r="BD147" i="11"/>
  <c r="BA147" i="11"/>
  <c r="AY147" i="11"/>
  <c r="AX147" i="11"/>
  <c r="AV147" i="11"/>
  <c r="AT147" i="11"/>
  <c r="AS147" i="11"/>
  <c r="AP147" i="11"/>
  <c r="AO147" i="11"/>
  <c r="BA145" i="11"/>
  <c r="BL145" i="11" s="1"/>
  <c r="L145" i="11" s="1"/>
  <c r="AS145" i="11"/>
  <c r="BD145" i="11" s="1"/>
  <c r="BV144" i="11"/>
  <c r="BO144" i="11"/>
  <c r="BD144" i="11"/>
  <c r="BA144" i="11"/>
  <c r="BL144" i="11" s="1"/>
  <c r="AY144" i="11"/>
  <c r="AX144" i="11"/>
  <c r="AV144" i="11"/>
  <c r="AT144" i="11"/>
  <c r="AS144" i="11"/>
  <c r="AP144" i="11"/>
  <c r="AO144" i="11"/>
  <c r="L144" i="11"/>
  <c r="BV143" i="11"/>
  <c r="BO143" i="11"/>
  <c r="BL143" i="11"/>
  <c r="BD143" i="11"/>
  <c r="BA143" i="11"/>
  <c r="AY143" i="11"/>
  <c r="AX143" i="11"/>
  <c r="AV143" i="11"/>
  <c r="AT143" i="11"/>
  <c r="AS143" i="11"/>
  <c r="AP143" i="11"/>
  <c r="AO143" i="11"/>
  <c r="BV142" i="11"/>
  <c r="BO142" i="11"/>
  <c r="BL142" i="11"/>
  <c r="BD142" i="11"/>
  <c r="BA142" i="11"/>
  <c r="AY142" i="11"/>
  <c r="AX142" i="11"/>
  <c r="AV142" i="11"/>
  <c r="AT142" i="11"/>
  <c r="AS142" i="11"/>
  <c r="AP142" i="11"/>
  <c r="AO142" i="11"/>
  <c r="BV141" i="11"/>
  <c r="BO141" i="11"/>
  <c r="BL141" i="11"/>
  <c r="BD141" i="11"/>
  <c r="BA141" i="11"/>
  <c r="AY141" i="11"/>
  <c r="AX141" i="11"/>
  <c r="AV141" i="11"/>
  <c r="AT141" i="11"/>
  <c r="AS141" i="11"/>
  <c r="AP141" i="11"/>
  <c r="AO141" i="11"/>
  <c r="BC140" i="11"/>
  <c r="BB140" i="11"/>
  <c r="BA140" i="11"/>
  <c r="BL140" i="11" s="1"/>
  <c r="BV140" i="11" s="1"/>
  <c r="N140" i="11" s="1"/>
  <c r="AY140" i="11"/>
  <c r="AX140" i="11"/>
  <c r="AV140" i="11"/>
  <c r="AT140" i="11"/>
  <c r="AS140" i="11"/>
  <c r="BD140" i="11" s="1"/>
  <c r="BO140" i="11" s="1"/>
  <c r="M140" i="11" s="1"/>
  <c r="AP140" i="11"/>
  <c r="AO140" i="11"/>
  <c r="L140" i="11"/>
  <c r="BC139" i="11"/>
  <c r="BB139" i="11"/>
  <c r="BA139" i="11"/>
  <c r="BL139" i="11" s="1"/>
  <c r="AY139" i="11"/>
  <c r="AX139" i="11"/>
  <c r="AV139" i="11"/>
  <c r="AT139" i="11"/>
  <c r="AS139" i="11"/>
  <c r="BD139" i="11" s="1"/>
  <c r="BO139" i="11" s="1"/>
  <c r="M139" i="11" s="1"/>
  <c r="AP139" i="11"/>
  <c r="AO139" i="11"/>
  <c r="BC137" i="11"/>
  <c r="BB137" i="11"/>
  <c r="BA137" i="11"/>
  <c r="BL137" i="11" s="1"/>
  <c r="BV137" i="11" s="1"/>
  <c r="N137" i="11" s="1"/>
  <c r="AY137" i="11"/>
  <c r="AX137" i="11"/>
  <c r="AV137" i="11"/>
  <c r="AT137" i="11"/>
  <c r="AS137" i="11"/>
  <c r="BD137" i="11" s="1"/>
  <c r="BO137" i="11" s="1"/>
  <c r="M137" i="11" s="1"/>
  <c r="AP137" i="11"/>
  <c r="AO137" i="11"/>
  <c r="L137" i="11"/>
  <c r="BC136" i="11"/>
  <c r="BA136" i="11"/>
  <c r="BL136" i="11" s="1"/>
  <c r="AY136" i="11"/>
  <c r="AT136" i="11"/>
  <c r="AS136" i="11"/>
  <c r="BD136" i="11" s="1"/>
  <c r="BC135" i="11"/>
  <c r="BA135" i="11"/>
  <c r="BL135" i="11" s="1"/>
  <c r="L135" i="11" s="1"/>
  <c r="AY135" i="11"/>
  <c r="AX135" i="11"/>
  <c r="AV135" i="11"/>
  <c r="AT135" i="11"/>
  <c r="AS135" i="11"/>
  <c r="BD135" i="11" s="1"/>
  <c r="K135" i="11" s="1"/>
  <c r="AP135" i="11"/>
  <c r="AO135" i="11"/>
  <c r="BC134" i="11"/>
  <c r="BB134" i="11"/>
  <c r="BA134" i="11"/>
  <c r="BL134" i="11" s="1"/>
  <c r="BV134" i="11" s="1"/>
  <c r="N134" i="11" s="1"/>
  <c r="AY134" i="11"/>
  <c r="AX134" i="11"/>
  <c r="AV134" i="11"/>
  <c r="AT134" i="11"/>
  <c r="AS134" i="11"/>
  <c r="BD134" i="11" s="1"/>
  <c r="BO134" i="11" s="1"/>
  <c r="M134" i="11" s="1"/>
  <c r="AP134" i="11"/>
  <c r="AO134" i="11"/>
  <c r="L134" i="11"/>
  <c r="BV133" i="11"/>
  <c r="BO133" i="11"/>
  <c r="BC133" i="11"/>
  <c r="BB133" i="11"/>
  <c r="BA133" i="11"/>
  <c r="AY133" i="11"/>
  <c r="AX133" i="11"/>
  <c r="AV133" i="11"/>
  <c r="AT133" i="11"/>
  <c r="AS133" i="11"/>
  <c r="AP133" i="11"/>
  <c r="AO133" i="11"/>
  <c r="BC132" i="11"/>
  <c r="BB132" i="11"/>
  <c r="BA132" i="11"/>
  <c r="BL132" i="11" s="1"/>
  <c r="AY132" i="11"/>
  <c r="AX132" i="11"/>
  <c r="AV132" i="11"/>
  <c r="AT132" i="11"/>
  <c r="AS132" i="11"/>
  <c r="BD132" i="11" s="1"/>
  <c r="AP132" i="11"/>
  <c r="AO132" i="11"/>
  <c r="BV131" i="11"/>
  <c r="BO131" i="11"/>
  <c r="BC131" i="11"/>
  <c r="BB131" i="11"/>
  <c r="BA131" i="11"/>
  <c r="AY131" i="11"/>
  <c r="AX131" i="11"/>
  <c r="AV131" i="11"/>
  <c r="AT131" i="11"/>
  <c r="AS131" i="11"/>
  <c r="AP131" i="11"/>
  <c r="AO131" i="11"/>
  <c r="AX130" i="11"/>
  <c r="AV130" i="11"/>
  <c r="AP130" i="11"/>
  <c r="AO130" i="11"/>
  <c r="AN130" i="11"/>
  <c r="BA130" i="11" s="1"/>
  <c r="BL130" i="11" s="1"/>
  <c r="BV130" i="11" s="1"/>
  <c r="N130" i="11" s="1"/>
  <c r="AX129" i="11"/>
  <c r="AV129" i="11"/>
  <c r="AP129" i="11"/>
  <c r="AO129" i="11"/>
  <c r="AN129" i="11"/>
  <c r="BB129" i="11" s="1"/>
  <c r="BC128" i="11"/>
  <c r="BB128" i="11"/>
  <c r="BA128" i="11"/>
  <c r="BL128" i="11" s="1"/>
  <c r="AY128" i="11"/>
  <c r="AX128" i="11"/>
  <c r="AV128" i="11"/>
  <c r="AT128" i="11"/>
  <c r="AS128" i="11"/>
  <c r="BD128" i="11" s="1"/>
  <c r="AP128" i="11"/>
  <c r="AO128" i="11"/>
  <c r="BC127" i="11"/>
  <c r="BB127" i="11"/>
  <c r="BA127" i="11"/>
  <c r="BL127" i="11" s="1"/>
  <c r="L127" i="11" s="1"/>
  <c r="AY127" i="11"/>
  <c r="AX127" i="11"/>
  <c r="AV127" i="11"/>
  <c r="AT127" i="11"/>
  <c r="AS127" i="11"/>
  <c r="BD127" i="11" s="1"/>
  <c r="AP127" i="11"/>
  <c r="AO127" i="11"/>
  <c r="BC126" i="11"/>
  <c r="BB126" i="11"/>
  <c r="BA126" i="11"/>
  <c r="BL126" i="11" s="1"/>
  <c r="AY126" i="11"/>
  <c r="AX126" i="11"/>
  <c r="AV126" i="11"/>
  <c r="AT126" i="11"/>
  <c r="AS126" i="11"/>
  <c r="BD126" i="11" s="1"/>
  <c r="AP126" i="11"/>
  <c r="AO126" i="11"/>
  <c r="BV125" i="11"/>
  <c r="BO125" i="11"/>
  <c r="BC125" i="11"/>
  <c r="BB125" i="11"/>
  <c r="BA125" i="11"/>
  <c r="AY125" i="11"/>
  <c r="AX125" i="11"/>
  <c r="AV125" i="11"/>
  <c r="AT125" i="11"/>
  <c r="AS125" i="11"/>
  <c r="AP125" i="11"/>
  <c r="AO125" i="11"/>
  <c r="BV124" i="11"/>
  <c r="BO124" i="11"/>
  <c r="BC124" i="11"/>
  <c r="BB124" i="11"/>
  <c r="BA124" i="11"/>
  <c r="AY124" i="11"/>
  <c r="AX124" i="11"/>
  <c r="AV124" i="11"/>
  <c r="AT124" i="11"/>
  <c r="AS124" i="11"/>
  <c r="AP124" i="11"/>
  <c r="AO124" i="11"/>
  <c r="BC123" i="11"/>
  <c r="BB123" i="11"/>
  <c r="BA123" i="11"/>
  <c r="BL123" i="11" s="1"/>
  <c r="L123" i="11" s="1"/>
  <c r="AY123" i="11"/>
  <c r="AX123" i="11"/>
  <c r="AV123" i="11"/>
  <c r="AT123" i="11"/>
  <c r="AS123" i="11"/>
  <c r="BD123" i="11" s="1"/>
  <c r="AP123" i="11"/>
  <c r="AO123" i="11"/>
  <c r="BC122" i="11"/>
  <c r="BB122" i="11"/>
  <c r="BA122" i="11"/>
  <c r="BL122" i="11" s="1"/>
  <c r="AY122" i="11"/>
  <c r="AX122" i="11"/>
  <c r="AV122" i="11"/>
  <c r="AT122" i="11"/>
  <c r="AS122" i="11"/>
  <c r="BD122" i="11" s="1"/>
  <c r="AP122" i="11"/>
  <c r="AO122" i="11"/>
  <c r="BV121" i="11"/>
  <c r="BC121" i="11"/>
  <c r="BB121" i="11"/>
  <c r="BA121" i="11"/>
  <c r="AY121" i="11"/>
  <c r="AT121" i="11"/>
  <c r="AS121" i="11"/>
  <c r="BD121" i="11" s="1"/>
  <c r="BO121" i="11" s="1"/>
  <c r="M121" i="11" s="1"/>
  <c r="N121" i="11"/>
  <c r="BV120" i="11"/>
  <c r="BO120" i="11"/>
  <c r="BC120" i="11"/>
  <c r="BB120" i="11"/>
  <c r="BA120" i="11"/>
  <c r="AY120" i="11"/>
  <c r="AX120" i="11"/>
  <c r="AV120" i="11"/>
  <c r="AT120" i="11"/>
  <c r="AS120" i="11"/>
  <c r="AP120" i="11"/>
  <c r="AO120" i="11"/>
  <c r="BC119" i="11"/>
  <c r="BB119" i="11"/>
  <c r="BA119" i="11"/>
  <c r="BL119" i="11" s="1"/>
  <c r="BV119" i="11" s="1"/>
  <c r="N119" i="11" s="1"/>
  <c r="AY119" i="11"/>
  <c r="AX119" i="11"/>
  <c r="AV119" i="11"/>
  <c r="AT119" i="11"/>
  <c r="AS119" i="11"/>
  <c r="BD119" i="11" s="1"/>
  <c r="AP119" i="11"/>
  <c r="AO119" i="11"/>
  <c r="BV118" i="11"/>
  <c r="BO118" i="11"/>
  <c r="BC118" i="11"/>
  <c r="BB118" i="11"/>
  <c r="BA118" i="11"/>
  <c r="AY118" i="11"/>
  <c r="AX118" i="11"/>
  <c r="AV118" i="11"/>
  <c r="AT118" i="11"/>
  <c r="AS118" i="11"/>
  <c r="AP118" i="11"/>
  <c r="AO118" i="11"/>
  <c r="BC117" i="11"/>
  <c r="BB117" i="11"/>
  <c r="BA117" i="11"/>
  <c r="BL117" i="11" s="1"/>
  <c r="AY117" i="11"/>
  <c r="AX117" i="11"/>
  <c r="AV117" i="11"/>
  <c r="AT117" i="11"/>
  <c r="AS117" i="11"/>
  <c r="BD117" i="11" s="1"/>
  <c r="AP117" i="11"/>
  <c r="AO117" i="11"/>
  <c r="BV116" i="11"/>
  <c r="BO116" i="11"/>
  <c r="BC116" i="11"/>
  <c r="BB116" i="11"/>
  <c r="BA116" i="11"/>
  <c r="AY116" i="11"/>
  <c r="AX116" i="11"/>
  <c r="AV116" i="11"/>
  <c r="AT116" i="11"/>
  <c r="AS116" i="11"/>
  <c r="AP116" i="11"/>
  <c r="AO116" i="11"/>
  <c r="BC115" i="11"/>
  <c r="BB115" i="11"/>
  <c r="BA115" i="11"/>
  <c r="BL115" i="11" s="1"/>
  <c r="BV115" i="11" s="1"/>
  <c r="N115" i="11" s="1"/>
  <c r="AY115" i="11"/>
  <c r="AX115" i="11"/>
  <c r="AV115" i="11"/>
  <c r="AT115" i="11"/>
  <c r="AS115" i="11"/>
  <c r="BD115" i="11" s="1"/>
  <c r="AP115" i="11"/>
  <c r="AO115" i="11"/>
  <c r="L115" i="11"/>
  <c r="BV114" i="11"/>
  <c r="BO114" i="11"/>
  <c r="BC114" i="11"/>
  <c r="BB114" i="11"/>
  <c r="BA114" i="11"/>
  <c r="BL114" i="11" s="1"/>
  <c r="L114" i="11" s="1"/>
  <c r="AY114" i="11"/>
  <c r="AX114" i="11"/>
  <c r="AV114" i="11"/>
  <c r="AT114" i="11"/>
  <c r="AS114" i="11"/>
  <c r="BD114" i="11" s="1"/>
  <c r="K114" i="11" s="1"/>
  <c r="AP114" i="11"/>
  <c r="AO114" i="11"/>
  <c r="BV113" i="11"/>
  <c r="BO113" i="11"/>
  <c r="BA113" i="11"/>
  <c r="BL113" i="11" s="1"/>
  <c r="L113" i="11" s="1"/>
  <c r="AY113" i="11"/>
  <c r="AX113" i="11"/>
  <c r="AV113" i="11"/>
  <c r="AT113" i="11"/>
  <c r="AS113" i="11"/>
  <c r="BD113" i="11" s="1"/>
  <c r="K113" i="11" s="1"/>
  <c r="AP113" i="11"/>
  <c r="AO113" i="11"/>
  <c r="BL112" i="11"/>
  <c r="L112" i="11" s="1"/>
  <c r="BC112" i="11"/>
  <c r="BB112" i="11"/>
  <c r="BA112" i="11"/>
  <c r="AY112" i="11"/>
  <c r="AX112" i="11"/>
  <c r="AV112" i="11"/>
  <c r="AT112" i="11"/>
  <c r="AS112" i="11"/>
  <c r="BD112" i="11" s="1"/>
  <c r="K112" i="11" s="1"/>
  <c r="AP112" i="11"/>
  <c r="AO112" i="11"/>
  <c r="BL110" i="11"/>
  <c r="BV110" i="11" s="1"/>
  <c r="N110" i="11" s="1"/>
  <c r="BC110" i="11"/>
  <c r="BB110" i="11"/>
  <c r="BA110" i="11"/>
  <c r="AY110" i="11"/>
  <c r="AX110" i="11"/>
  <c r="AV110" i="11"/>
  <c r="AT110" i="11"/>
  <c r="AS110" i="11"/>
  <c r="BD110" i="11" s="1"/>
  <c r="AP110" i="11"/>
  <c r="AO110" i="11"/>
  <c r="BV109" i="11"/>
  <c r="BO109" i="11"/>
  <c r="BL109" i="11"/>
  <c r="BA109" i="11"/>
  <c r="AY109" i="11"/>
  <c r="AX109" i="11"/>
  <c r="AV109" i="11"/>
  <c r="AT109" i="11"/>
  <c r="AS109" i="11"/>
  <c r="AP109" i="11"/>
  <c r="AO109" i="11"/>
  <c r="BV108" i="11"/>
  <c r="BO108" i="11"/>
  <c r="BL108" i="11"/>
  <c r="BA108" i="11"/>
  <c r="AY108" i="11"/>
  <c r="AX108" i="11"/>
  <c r="AV108" i="11"/>
  <c r="AT108" i="11"/>
  <c r="AS108" i="11"/>
  <c r="AP108" i="11"/>
  <c r="AO108" i="11"/>
  <c r="BL107" i="11"/>
  <c r="BC107" i="11"/>
  <c r="BB107" i="11"/>
  <c r="BA107" i="11"/>
  <c r="AY107" i="11"/>
  <c r="AX107" i="11"/>
  <c r="AV107" i="11"/>
  <c r="AT107" i="11"/>
  <c r="AS107" i="11"/>
  <c r="BD107" i="11" s="1"/>
  <c r="AP107" i="11"/>
  <c r="AO107" i="11"/>
  <c r="BL106" i="11"/>
  <c r="BV106" i="11" s="1"/>
  <c r="N106" i="11" s="1"/>
  <c r="BC106" i="11"/>
  <c r="BB106" i="11"/>
  <c r="BA106" i="11"/>
  <c r="AY106" i="11"/>
  <c r="AX106" i="11"/>
  <c r="AV106" i="11"/>
  <c r="AT106" i="11"/>
  <c r="AS106" i="11"/>
  <c r="BD106" i="11" s="1"/>
  <c r="BO106" i="11" s="1"/>
  <c r="M106" i="11" s="1"/>
  <c r="AP106" i="11"/>
  <c r="AO106" i="11"/>
  <c r="BA105" i="11"/>
  <c r="BL105" i="11" s="1"/>
  <c r="AY105" i="11"/>
  <c r="AX105" i="11"/>
  <c r="AT105" i="11"/>
  <c r="AS105" i="11"/>
  <c r="BD105" i="11" s="1"/>
  <c r="K105" i="11" s="1"/>
  <c r="AP105" i="11"/>
  <c r="BV104" i="11"/>
  <c r="N104" i="11" s="1"/>
  <c r="BO104" i="11"/>
  <c r="M104" i="11" s="1"/>
  <c r="BC103" i="11"/>
  <c r="BB103" i="11"/>
  <c r="BA103" i="11"/>
  <c r="BL103" i="11" s="1"/>
  <c r="L103" i="11" s="1"/>
  <c r="AY103" i="11"/>
  <c r="AX103" i="11"/>
  <c r="AV103" i="11"/>
  <c r="AT103" i="11"/>
  <c r="AS103" i="11"/>
  <c r="BD103" i="11" s="1"/>
  <c r="AP103" i="11"/>
  <c r="AO103" i="11"/>
  <c r="BV102" i="11"/>
  <c r="BO102" i="11"/>
  <c r="BC102" i="11"/>
  <c r="BA102" i="11"/>
  <c r="AY102" i="11"/>
  <c r="AX102" i="11"/>
  <c r="AV102" i="11"/>
  <c r="AS102" i="11"/>
  <c r="AP102" i="11"/>
  <c r="AO102" i="11"/>
  <c r="BC101" i="11"/>
  <c r="BB101" i="11"/>
  <c r="BA101" i="11"/>
  <c r="BL101" i="11" s="1"/>
  <c r="BV101" i="11" s="1"/>
  <c r="N101" i="11" s="1"/>
  <c r="AY101" i="11"/>
  <c r="AT101" i="11"/>
  <c r="AS101" i="11"/>
  <c r="BD101" i="11" s="1"/>
  <c r="L101" i="11"/>
  <c r="BC100" i="11"/>
  <c r="BA100" i="11"/>
  <c r="BL100" i="11" s="1"/>
  <c r="BV100" i="11" s="1"/>
  <c r="N100" i="11" s="1"/>
  <c r="AY100" i="11"/>
  <c r="AT100" i="11"/>
  <c r="AS100" i="11"/>
  <c r="BD100" i="11" s="1"/>
  <c r="BO100" i="11" s="1"/>
  <c r="M100" i="11" s="1"/>
  <c r="AQ100" i="11"/>
  <c r="AP100" i="11"/>
  <c r="AO100" i="11"/>
  <c r="BO99" i="11"/>
  <c r="BL99" i="11"/>
  <c r="BV99" i="11" s="1"/>
  <c r="N99" i="11" s="1"/>
  <c r="BC99" i="11"/>
  <c r="BB99" i="11"/>
  <c r="BA99" i="11"/>
  <c r="AY99" i="11"/>
  <c r="AX99" i="11"/>
  <c r="AV99" i="11"/>
  <c r="AT99" i="11"/>
  <c r="AS99" i="11"/>
  <c r="AP99" i="11"/>
  <c r="AO99" i="11"/>
  <c r="M99" i="11"/>
  <c r="BV98" i="11"/>
  <c r="BO98" i="11"/>
  <c r="BL98" i="11"/>
  <c r="BC98" i="11"/>
  <c r="BB98" i="11"/>
  <c r="BA98" i="11"/>
  <c r="AY98" i="11"/>
  <c r="AX98" i="11"/>
  <c r="AV98" i="11"/>
  <c r="AT98" i="11"/>
  <c r="AS98" i="11"/>
  <c r="BD98" i="11" s="1"/>
  <c r="K98" i="11" s="1"/>
  <c r="AP98" i="11"/>
  <c r="AO98" i="11"/>
  <c r="BC97" i="11"/>
  <c r="BB97" i="11"/>
  <c r="BA97" i="11"/>
  <c r="BL97" i="11" s="1"/>
  <c r="BV97" i="11" s="1"/>
  <c r="N97" i="11" s="1"/>
  <c r="AY97" i="11"/>
  <c r="AX97" i="11"/>
  <c r="AV97" i="11"/>
  <c r="AT97" i="11"/>
  <c r="AS97" i="11"/>
  <c r="BD97" i="11" s="1"/>
  <c r="AP97" i="11"/>
  <c r="AO97" i="11"/>
  <c r="L97" i="11"/>
  <c r="BV96" i="11"/>
  <c r="BO96" i="11"/>
  <c r="BL96" i="11"/>
  <c r="BA96" i="11"/>
  <c r="AY96" i="11"/>
  <c r="AX96" i="11"/>
  <c r="AV96" i="11"/>
  <c r="AT96" i="11"/>
  <c r="AS96" i="11"/>
  <c r="BD96" i="11" s="1"/>
  <c r="K96" i="11" s="1"/>
  <c r="AP96" i="11"/>
  <c r="AO96" i="11"/>
  <c r="BV95" i="11"/>
  <c r="BO95" i="11"/>
  <c r="BL95" i="11"/>
  <c r="BA95" i="11"/>
  <c r="AY95" i="11"/>
  <c r="AX95" i="11"/>
  <c r="AV95" i="11"/>
  <c r="AT95" i="11"/>
  <c r="AS95" i="11"/>
  <c r="BD95" i="11" s="1"/>
  <c r="K95" i="11" s="1"/>
  <c r="AP95" i="11"/>
  <c r="AO95" i="11"/>
  <c r="BV94" i="11"/>
  <c r="BO94" i="11"/>
  <c r="BL94" i="11"/>
  <c r="BA94" i="11"/>
  <c r="AY94" i="11"/>
  <c r="AX94" i="11"/>
  <c r="AV94" i="11"/>
  <c r="AT94" i="11"/>
  <c r="AS94" i="11"/>
  <c r="AP94" i="11"/>
  <c r="AO94" i="11"/>
  <c r="BV93" i="11"/>
  <c r="BO93" i="11"/>
  <c r="BL93" i="11"/>
  <c r="BA93" i="11"/>
  <c r="AY93" i="11"/>
  <c r="AX93" i="11"/>
  <c r="AV93" i="11"/>
  <c r="AT93" i="11"/>
  <c r="AS93" i="11"/>
  <c r="BD93" i="11" s="1"/>
  <c r="K93" i="11" s="1"/>
  <c r="AP93" i="11"/>
  <c r="AO93" i="11"/>
  <c r="BV92" i="11"/>
  <c r="BO92" i="11"/>
  <c r="BL92" i="11"/>
  <c r="BA92" i="11"/>
  <c r="AY92" i="11"/>
  <c r="AX92" i="11"/>
  <c r="AV92" i="11"/>
  <c r="AT92" i="11"/>
  <c r="AS92" i="11"/>
  <c r="AP92" i="11"/>
  <c r="AO92" i="11"/>
  <c r="BV91" i="11"/>
  <c r="BO91" i="11"/>
  <c r="BL91" i="11"/>
  <c r="BA91" i="11"/>
  <c r="AY91" i="11"/>
  <c r="AX91" i="11"/>
  <c r="AV91" i="11"/>
  <c r="AT91" i="11"/>
  <c r="AS91" i="11"/>
  <c r="BD91" i="11" s="1"/>
  <c r="K91" i="11" s="1"/>
  <c r="AP91" i="11"/>
  <c r="AO91" i="11"/>
  <c r="BV90" i="11"/>
  <c r="BO90" i="11"/>
  <c r="BL90" i="11"/>
  <c r="BA90" i="11"/>
  <c r="AY90" i="11"/>
  <c r="AX90" i="11"/>
  <c r="AV90" i="11"/>
  <c r="AT90" i="11"/>
  <c r="AS90" i="11"/>
  <c r="BD90" i="11" s="1"/>
  <c r="K90" i="11" s="1"/>
  <c r="AP90" i="11"/>
  <c r="AO90" i="11"/>
  <c r="BV89" i="11"/>
  <c r="BO89" i="11"/>
  <c r="BL89" i="11"/>
  <c r="BA89" i="11"/>
  <c r="AY89" i="11"/>
  <c r="AX89" i="11"/>
  <c r="AV89" i="11"/>
  <c r="AT89" i="11"/>
  <c r="AS89" i="11"/>
  <c r="BD89" i="11" s="1"/>
  <c r="K89" i="11" s="1"/>
  <c r="AP89" i="11"/>
  <c r="AO89" i="11"/>
  <c r="BV88" i="11"/>
  <c r="BO88" i="11"/>
  <c r="BL88" i="11"/>
  <c r="BC88" i="11"/>
  <c r="BB88" i="11"/>
  <c r="BA88" i="11"/>
  <c r="AY88" i="11"/>
  <c r="AX88" i="11"/>
  <c r="AV88" i="11"/>
  <c r="AT88" i="11"/>
  <c r="AS88" i="11"/>
  <c r="AP88" i="11"/>
  <c r="AO88" i="11"/>
  <c r="BV87" i="11"/>
  <c r="BO87" i="11"/>
  <c r="BL87" i="11"/>
  <c r="BC87" i="11"/>
  <c r="BB87" i="11"/>
  <c r="BA87" i="11"/>
  <c r="AY87" i="11"/>
  <c r="AX87" i="11"/>
  <c r="AV87" i="11"/>
  <c r="AT87" i="11"/>
  <c r="AS87" i="11"/>
  <c r="BD87" i="11" s="1"/>
  <c r="K87" i="11" s="1"/>
  <c r="AP87" i="11"/>
  <c r="AO87" i="11"/>
  <c r="BC86" i="11"/>
  <c r="BB86" i="11"/>
  <c r="BA86" i="11"/>
  <c r="BL86" i="11" s="1"/>
  <c r="AY86" i="11"/>
  <c r="AX86" i="11"/>
  <c r="AV86" i="11"/>
  <c r="AT86" i="11"/>
  <c r="AS86" i="11"/>
  <c r="BD86" i="11" s="1"/>
  <c r="AP86" i="11"/>
  <c r="AO86" i="11"/>
  <c r="BC85" i="11"/>
  <c r="BB85" i="11"/>
  <c r="BA85" i="11"/>
  <c r="BL85" i="11" s="1"/>
  <c r="L85" i="11" s="1"/>
  <c r="AY85" i="11"/>
  <c r="AX85" i="11"/>
  <c r="AV85" i="11"/>
  <c r="AT85" i="11"/>
  <c r="AS85" i="11"/>
  <c r="BD85" i="11" s="1"/>
  <c r="AP85" i="11"/>
  <c r="AO85" i="11"/>
  <c r="BC84" i="11"/>
  <c r="BB84" i="11"/>
  <c r="BA84" i="11"/>
  <c r="BL84" i="11" s="1"/>
  <c r="AY84" i="11"/>
  <c r="AX84" i="11"/>
  <c r="AV84" i="11"/>
  <c r="AT84" i="11"/>
  <c r="AS84" i="11"/>
  <c r="BD84" i="11" s="1"/>
  <c r="AP84" i="11"/>
  <c r="AO84" i="11"/>
  <c r="BC83" i="11"/>
  <c r="BB83" i="11"/>
  <c r="BA83" i="11"/>
  <c r="BL83" i="11" s="1"/>
  <c r="L83" i="11" s="1"/>
  <c r="AY83" i="11"/>
  <c r="AX83" i="11"/>
  <c r="AV83" i="11"/>
  <c r="AT83" i="11"/>
  <c r="AS83" i="11"/>
  <c r="BD83" i="11" s="1"/>
  <c r="AP83" i="11"/>
  <c r="AO83" i="11"/>
  <c r="BC82" i="11"/>
  <c r="BA82" i="11"/>
  <c r="BL82" i="11" s="1"/>
  <c r="BV82" i="11" s="1"/>
  <c r="N82" i="11" s="1"/>
  <c r="AY82" i="11"/>
  <c r="AX82" i="11"/>
  <c r="AV82" i="11"/>
  <c r="AT82" i="11"/>
  <c r="AS82" i="11"/>
  <c r="BD82" i="11" s="1"/>
  <c r="K82" i="11" s="1"/>
  <c r="AP82" i="11"/>
  <c r="AO82" i="11"/>
  <c r="BC81" i="11"/>
  <c r="BB81" i="11"/>
  <c r="BA81" i="11"/>
  <c r="BL81" i="11" s="1"/>
  <c r="AY81" i="11"/>
  <c r="AX81" i="11"/>
  <c r="AV81" i="11"/>
  <c r="AT81" i="11"/>
  <c r="AS81" i="11"/>
  <c r="BD81" i="11" s="1"/>
  <c r="AP81" i="11"/>
  <c r="AO81" i="11"/>
  <c r="BC80" i="11"/>
  <c r="BB80" i="11"/>
  <c r="BA80" i="11"/>
  <c r="BL80" i="11" s="1"/>
  <c r="BV80" i="11" s="1"/>
  <c r="N80" i="11" s="1"/>
  <c r="AY80" i="11"/>
  <c r="AX80" i="11"/>
  <c r="AV80" i="11"/>
  <c r="AT80" i="11"/>
  <c r="AS80" i="11"/>
  <c r="BD80" i="11" s="1"/>
  <c r="BO80" i="11" s="1"/>
  <c r="M80" i="11" s="1"/>
  <c r="AP80" i="11"/>
  <c r="AO80" i="11"/>
  <c r="BC79" i="11"/>
  <c r="BB79" i="11"/>
  <c r="BA79" i="11"/>
  <c r="BL79" i="11" s="1"/>
  <c r="AY79" i="11"/>
  <c r="AX79" i="11"/>
  <c r="AV79" i="11"/>
  <c r="AT79" i="11"/>
  <c r="AS79" i="11"/>
  <c r="BD79" i="11" s="1"/>
  <c r="AP79" i="11"/>
  <c r="AO79" i="11"/>
  <c r="AX78" i="11"/>
  <c r="AV78" i="11"/>
  <c r="AP78" i="11"/>
  <c r="AO78" i="11"/>
  <c r="AN78" i="11"/>
  <c r="AT78" i="11" s="1"/>
  <c r="BC77" i="11"/>
  <c r="BB77" i="11"/>
  <c r="BA77" i="11"/>
  <c r="BL77" i="11" s="1"/>
  <c r="AY77" i="11"/>
  <c r="AX77" i="11"/>
  <c r="AV77" i="11"/>
  <c r="AT77" i="11"/>
  <c r="AS77" i="11"/>
  <c r="BD77" i="11" s="1"/>
  <c r="BO77" i="11" s="1"/>
  <c r="M77" i="11" s="1"/>
  <c r="AP77" i="11"/>
  <c r="AO77" i="11"/>
  <c r="BV75" i="11"/>
  <c r="BO75" i="11"/>
  <c r="BA75" i="11"/>
  <c r="AS75" i="11"/>
  <c r="BV74" i="11"/>
  <c r="BO74" i="11"/>
  <c r="BA74" i="11"/>
  <c r="AS74" i="11"/>
  <c r="BV73" i="11"/>
  <c r="BO73" i="11"/>
  <c r="BA73" i="11"/>
  <c r="AS73" i="11"/>
  <c r="BV72" i="11"/>
  <c r="BO72" i="11"/>
  <c r="BC72" i="11"/>
  <c r="BB72" i="11"/>
  <c r="BA72" i="11"/>
  <c r="AY72" i="11"/>
  <c r="AT72" i="11"/>
  <c r="AS72" i="11"/>
  <c r="BV71" i="11"/>
  <c r="BO71" i="11"/>
  <c r="BC71" i="11"/>
  <c r="BB71" i="11"/>
  <c r="BA71" i="11"/>
  <c r="AY71" i="11"/>
  <c r="AT71" i="11"/>
  <c r="AS71" i="11"/>
  <c r="BV70" i="11"/>
  <c r="BO70" i="11"/>
  <c r="BC70" i="11"/>
  <c r="BB70" i="11"/>
  <c r="BA70" i="11"/>
  <c r="AY70" i="11"/>
  <c r="AT70" i="11"/>
  <c r="AS70" i="11"/>
  <c r="BV69" i="11"/>
  <c r="BO69" i="11"/>
  <c r="BC69" i="11"/>
  <c r="BB69" i="11"/>
  <c r="BA69" i="11"/>
  <c r="AY69" i="11"/>
  <c r="AT69" i="11"/>
  <c r="AS69" i="11"/>
  <c r="BC68" i="11"/>
  <c r="BB68" i="11"/>
  <c r="BV67" i="11"/>
  <c r="BO67" i="11"/>
  <c r="BL67" i="11"/>
  <c r="BD67" i="11"/>
  <c r="BC67" i="11"/>
  <c r="BB67" i="11"/>
  <c r="BA67" i="11"/>
  <c r="AY67" i="11"/>
  <c r="AX67" i="11"/>
  <c r="AV67" i="11"/>
  <c r="AT67" i="11"/>
  <c r="AS67" i="11"/>
  <c r="AP67" i="11"/>
  <c r="AO67" i="11"/>
  <c r="BV66" i="11"/>
  <c r="BO66" i="11"/>
  <c r="BL66" i="11"/>
  <c r="BD66" i="11"/>
  <c r="BC66" i="11"/>
  <c r="BB66" i="11"/>
  <c r="BA66" i="11"/>
  <c r="AY66" i="11"/>
  <c r="AX66" i="11"/>
  <c r="AV66" i="11"/>
  <c r="AT66" i="11"/>
  <c r="AS66" i="11"/>
  <c r="AP66" i="11"/>
  <c r="AO66" i="11"/>
  <c r="BV65" i="11"/>
  <c r="BO65" i="11"/>
  <c r="BL65" i="11"/>
  <c r="BD65" i="11"/>
  <c r="BC65" i="11"/>
  <c r="BB65" i="11"/>
  <c r="BA65" i="11"/>
  <c r="AY65" i="11"/>
  <c r="AX65" i="11"/>
  <c r="AV65" i="11"/>
  <c r="AT65" i="11"/>
  <c r="AS65" i="11"/>
  <c r="AP65" i="11"/>
  <c r="AO65" i="11"/>
  <c r="BV64" i="11"/>
  <c r="BO64" i="11"/>
  <c r="BL64" i="11"/>
  <c r="BD64" i="11"/>
  <c r="BC64" i="11"/>
  <c r="BB64" i="11"/>
  <c r="BA64" i="11"/>
  <c r="AY64" i="11"/>
  <c r="AX64" i="11"/>
  <c r="AV64" i="11"/>
  <c r="AT64" i="11"/>
  <c r="AS64" i="11"/>
  <c r="AP64" i="11"/>
  <c r="AO64" i="11"/>
  <c r="BV63" i="11"/>
  <c r="BO63" i="11"/>
  <c r="BL63" i="11"/>
  <c r="BD63" i="11"/>
  <c r="BC63" i="11"/>
  <c r="BB63" i="11"/>
  <c r="BA63" i="11"/>
  <c r="AY63" i="11"/>
  <c r="AX63" i="11"/>
  <c r="AV63" i="11"/>
  <c r="AT63" i="11"/>
  <c r="AS63" i="11"/>
  <c r="AP63" i="11"/>
  <c r="AO63" i="11"/>
  <c r="BV62" i="11"/>
  <c r="BO62" i="11"/>
  <c r="BL62" i="11"/>
  <c r="BD62" i="11"/>
  <c r="BC62" i="11"/>
  <c r="BB62" i="11"/>
  <c r="BA62" i="11"/>
  <c r="AY62" i="11"/>
  <c r="AX62" i="11"/>
  <c r="AV62" i="11"/>
  <c r="AT62" i="11"/>
  <c r="AS62" i="11"/>
  <c r="AP62" i="11"/>
  <c r="AO62" i="11"/>
  <c r="BV61" i="11"/>
  <c r="BO61" i="11"/>
  <c r="BL61" i="11"/>
  <c r="BD61" i="11"/>
  <c r="BC61" i="11"/>
  <c r="BB61" i="11"/>
  <c r="BA61" i="11"/>
  <c r="AY61" i="11"/>
  <c r="AX61" i="11"/>
  <c r="AV61" i="11"/>
  <c r="AT61" i="11"/>
  <c r="AS61" i="11"/>
  <c r="AP61" i="11"/>
  <c r="AO61" i="11"/>
  <c r="BV60" i="11"/>
  <c r="BO60" i="11"/>
  <c r="BL60" i="11"/>
  <c r="BD60" i="11"/>
  <c r="BC60" i="11"/>
  <c r="BB60" i="11"/>
  <c r="BA60" i="11"/>
  <c r="AY60" i="11"/>
  <c r="AX60" i="11"/>
  <c r="AV60" i="11"/>
  <c r="AT60" i="11"/>
  <c r="AS60" i="11"/>
  <c r="AP60" i="11"/>
  <c r="AO60" i="11"/>
  <c r="BV59" i="11"/>
  <c r="BO59" i="11"/>
  <c r="BL59" i="11"/>
  <c r="BD59" i="11"/>
  <c r="BC59" i="11"/>
  <c r="BB59" i="11"/>
  <c r="BA59" i="11"/>
  <c r="AY59" i="11"/>
  <c r="AX59" i="11"/>
  <c r="AV59" i="11"/>
  <c r="AT59" i="11"/>
  <c r="AS59" i="11"/>
  <c r="AP59" i="11"/>
  <c r="AO59" i="11"/>
  <c r="BV58" i="11"/>
  <c r="BO58" i="11"/>
  <c r="BL58" i="11"/>
  <c r="BD58" i="11"/>
  <c r="BC58" i="11"/>
  <c r="BB58" i="11"/>
  <c r="BA58" i="11"/>
  <c r="AY58" i="11"/>
  <c r="AX58" i="11"/>
  <c r="AV58" i="11"/>
  <c r="AT58" i="11"/>
  <c r="AS58" i="11"/>
  <c r="AP58" i="11"/>
  <c r="AO58" i="11"/>
  <c r="BV57" i="11"/>
  <c r="BO57" i="11"/>
  <c r="BL57" i="11"/>
  <c r="BD57" i="11"/>
  <c r="BC57" i="11"/>
  <c r="BB57" i="11"/>
  <c r="BA57" i="11"/>
  <c r="AY57" i="11"/>
  <c r="AX57" i="11"/>
  <c r="AV57" i="11"/>
  <c r="AT57" i="11"/>
  <c r="AS57" i="11"/>
  <c r="AP57" i="11"/>
  <c r="AO57" i="11"/>
  <c r="BV56" i="11"/>
  <c r="BO56" i="11"/>
  <c r="BL56" i="11"/>
  <c r="BD56" i="11"/>
  <c r="BC56" i="11"/>
  <c r="BB56" i="11"/>
  <c r="BA56" i="11"/>
  <c r="AY56" i="11"/>
  <c r="AX56" i="11"/>
  <c r="AV56" i="11"/>
  <c r="AT56" i="11"/>
  <c r="AS56" i="11"/>
  <c r="AP56" i="11"/>
  <c r="AO56" i="11"/>
  <c r="BV55" i="11"/>
  <c r="BO55" i="11"/>
  <c r="BL55" i="11"/>
  <c r="BC55" i="11"/>
  <c r="BB55" i="11"/>
  <c r="BA55" i="11"/>
  <c r="AY55" i="11"/>
  <c r="AX55" i="11"/>
  <c r="AV55" i="11"/>
  <c r="AT55" i="11"/>
  <c r="AS55" i="11"/>
  <c r="AP55" i="11"/>
  <c r="AO55" i="11"/>
  <c r="K55" i="11"/>
  <c r="BV54" i="11"/>
  <c r="BO54" i="11"/>
  <c r="BL54" i="11"/>
  <c r="BC54" i="11"/>
  <c r="BB54" i="11"/>
  <c r="BA54" i="11"/>
  <c r="AY54" i="11"/>
  <c r="AX54" i="11"/>
  <c r="AV54" i="11"/>
  <c r="AT54" i="11"/>
  <c r="AS54" i="11"/>
  <c r="AP54" i="11"/>
  <c r="AO54" i="11"/>
  <c r="K54" i="11"/>
  <c r="BV53" i="11"/>
  <c r="BO53" i="11"/>
  <c r="BL53" i="11"/>
  <c r="BC53" i="11"/>
  <c r="BB53" i="11"/>
  <c r="BA53" i="11"/>
  <c r="AY53" i="11"/>
  <c r="AX53" i="11"/>
  <c r="AV53" i="11"/>
  <c r="AT53" i="11"/>
  <c r="AS53" i="11"/>
  <c r="AP53" i="11"/>
  <c r="AO53" i="11"/>
  <c r="K53" i="11"/>
  <c r="BV52" i="11"/>
  <c r="BO52" i="11"/>
  <c r="BL52" i="11"/>
  <c r="BC52" i="11"/>
  <c r="BB52" i="11"/>
  <c r="BA52" i="11"/>
  <c r="AY52" i="11"/>
  <c r="AX52" i="11"/>
  <c r="AV52" i="11"/>
  <c r="AT52" i="11"/>
  <c r="AS52" i="11"/>
  <c r="AP52" i="11"/>
  <c r="AO52" i="11"/>
  <c r="K52" i="11"/>
  <c r="BV51" i="11"/>
  <c r="BO51" i="11"/>
  <c r="BL51" i="11"/>
  <c r="BC51" i="11"/>
  <c r="BB51" i="11"/>
  <c r="BA51" i="11"/>
  <c r="AY51" i="11"/>
  <c r="AX51" i="11"/>
  <c r="AV51" i="11"/>
  <c r="AT51" i="11"/>
  <c r="AS51" i="11"/>
  <c r="AP51" i="11"/>
  <c r="AO51" i="11"/>
  <c r="K51" i="11"/>
  <c r="BV50" i="11"/>
  <c r="BO50" i="11"/>
  <c r="BL50" i="11"/>
  <c r="BC50" i="11"/>
  <c r="BB50" i="11"/>
  <c r="BA50" i="11"/>
  <c r="AY50" i="11"/>
  <c r="AX50" i="11"/>
  <c r="AV50" i="11"/>
  <c r="AT50" i="11"/>
  <c r="AS50" i="11"/>
  <c r="AP50" i="11"/>
  <c r="AO50" i="11"/>
  <c r="K50" i="11"/>
  <c r="BV49" i="11"/>
  <c r="BO49" i="11"/>
  <c r="BL49" i="11"/>
  <c r="BC49" i="11"/>
  <c r="BB49" i="11"/>
  <c r="BA49" i="11"/>
  <c r="AY49" i="11"/>
  <c r="AX49" i="11"/>
  <c r="AV49" i="11"/>
  <c r="AT49" i="11"/>
  <c r="AS49" i="11"/>
  <c r="AP49" i="11"/>
  <c r="AO49" i="11"/>
  <c r="K49" i="11"/>
  <c r="BV48" i="11"/>
  <c r="BO48" i="11"/>
  <c r="BL48" i="11"/>
  <c r="BC48" i="11"/>
  <c r="BB48" i="11"/>
  <c r="BA48" i="11"/>
  <c r="AY48" i="11"/>
  <c r="AX48" i="11"/>
  <c r="AV48" i="11"/>
  <c r="AT48" i="11"/>
  <c r="AS48" i="11"/>
  <c r="AP48" i="11"/>
  <c r="AO48" i="11"/>
  <c r="K48" i="11"/>
  <c r="BV47" i="11"/>
  <c r="BO47" i="11"/>
  <c r="BL47" i="11"/>
  <c r="BC47" i="11"/>
  <c r="BB47" i="11"/>
  <c r="BA47" i="11"/>
  <c r="AY47" i="11"/>
  <c r="AX47" i="11"/>
  <c r="AV47" i="11"/>
  <c r="AT47" i="11"/>
  <c r="AS47" i="11"/>
  <c r="AP47" i="11"/>
  <c r="AO47" i="11"/>
  <c r="K47" i="11"/>
  <c r="BV44" i="11"/>
  <c r="BO44" i="11"/>
  <c r="BC44" i="11"/>
  <c r="BB44" i="11"/>
  <c r="BA44" i="11"/>
  <c r="AY44" i="11"/>
  <c r="AX44" i="11"/>
  <c r="AV44" i="11"/>
  <c r="AT44" i="11"/>
  <c r="AS44" i="11"/>
  <c r="AP44" i="11"/>
  <c r="AO44" i="11"/>
  <c r="L44" i="11"/>
  <c r="K44" i="11"/>
  <c r="BV43" i="11"/>
  <c r="BO43" i="11"/>
  <c r="BC43" i="11"/>
  <c r="BB43" i="11"/>
  <c r="BA43" i="11"/>
  <c r="AY43" i="11"/>
  <c r="AX43" i="11"/>
  <c r="AV43" i="11"/>
  <c r="AT43" i="11"/>
  <c r="AS43" i="11"/>
  <c r="AP43" i="11"/>
  <c r="AO43" i="11"/>
  <c r="L43" i="11"/>
  <c r="K43" i="11"/>
  <c r="BV42" i="11"/>
  <c r="BO42" i="11"/>
  <c r="BC42" i="11"/>
  <c r="BB42" i="11"/>
  <c r="BA42" i="11"/>
  <c r="AY42" i="11"/>
  <c r="AX42" i="11"/>
  <c r="AV42" i="11"/>
  <c r="AT42" i="11"/>
  <c r="AS42" i="11"/>
  <c r="BD42" i="11" s="1"/>
  <c r="K42" i="11" s="1"/>
  <c r="AP42" i="11"/>
  <c r="AO42" i="11"/>
  <c r="L42" i="11"/>
  <c r="BV41" i="11"/>
  <c r="BO41" i="11"/>
  <c r="BC41" i="11"/>
  <c r="BB41" i="11"/>
  <c r="BA41" i="11"/>
  <c r="AY41" i="11"/>
  <c r="AX41" i="11"/>
  <c r="AV41" i="11"/>
  <c r="AT41" i="11"/>
  <c r="AS41" i="11"/>
  <c r="AP41" i="11"/>
  <c r="AO41" i="11"/>
  <c r="L41" i="11"/>
  <c r="K41" i="11"/>
  <c r="BV40" i="11"/>
  <c r="BO40" i="11"/>
  <c r="BC40" i="11"/>
  <c r="BB40" i="11"/>
  <c r="BA40" i="11"/>
  <c r="AY40" i="11"/>
  <c r="AX40" i="11"/>
  <c r="AV40" i="11"/>
  <c r="AT40" i="11"/>
  <c r="AS40" i="11"/>
  <c r="AP40" i="11"/>
  <c r="AO40" i="11"/>
  <c r="L40" i="11"/>
  <c r="K40" i="11"/>
  <c r="BV39" i="11"/>
  <c r="BO39" i="11"/>
  <c r="BC39" i="11"/>
  <c r="BB39" i="11"/>
  <c r="BA39" i="11"/>
  <c r="AY39" i="11"/>
  <c r="AX39" i="11"/>
  <c r="AV39" i="11"/>
  <c r="AT39" i="11"/>
  <c r="AS39" i="11"/>
  <c r="BD39" i="11" s="1"/>
  <c r="K39" i="11" s="1"/>
  <c r="AP39" i="11"/>
  <c r="AO39" i="11"/>
  <c r="L39" i="11"/>
  <c r="BV38" i="11"/>
  <c r="BO38" i="11"/>
  <c r="BC38" i="11"/>
  <c r="BB38" i="11"/>
  <c r="BA38" i="11"/>
  <c r="AY38" i="11"/>
  <c r="AX38" i="11"/>
  <c r="AV38" i="11"/>
  <c r="AT38" i="11"/>
  <c r="AS38" i="11"/>
  <c r="AP38" i="11"/>
  <c r="AO38" i="11"/>
  <c r="L38" i="11"/>
  <c r="K38" i="11"/>
  <c r="BV37" i="11"/>
  <c r="BO37" i="11"/>
  <c r="BC37" i="11"/>
  <c r="BB37" i="11"/>
  <c r="BA37" i="11"/>
  <c r="AY37" i="11"/>
  <c r="AX37" i="11"/>
  <c r="AV37" i="11"/>
  <c r="AT37" i="11"/>
  <c r="AS37" i="11"/>
  <c r="BD37" i="11" s="1"/>
  <c r="K37" i="11" s="1"/>
  <c r="AP37" i="11"/>
  <c r="AO37" i="11"/>
  <c r="L37" i="11"/>
  <c r="BV36" i="11"/>
  <c r="BO36" i="11"/>
  <c r="BC36" i="11"/>
  <c r="BB36" i="11"/>
  <c r="BA36" i="11"/>
  <c r="AY36" i="11"/>
  <c r="AX36" i="11"/>
  <c r="AV36" i="11"/>
  <c r="AT36" i="11"/>
  <c r="AS36" i="11"/>
  <c r="BD36" i="11" s="1"/>
  <c r="K36" i="11" s="1"/>
  <c r="AP36" i="11"/>
  <c r="AO36" i="11"/>
  <c r="L36" i="11"/>
  <c r="BV35" i="11"/>
  <c r="BO35" i="11"/>
  <c r="BC35" i="11"/>
  <c r="BB35" i="11"/>
  <c r="BA35" i="11"/>
  <c r="AY35" i="11"/>
  <c r="AX35" i="11"/>
  <c r="AV35" i="11"/>
  <c r="AT35" i="11"/>
  <c r="AS35" i="11"/>
  <c r="AP35" i="11"/>
  <c r="AO35" i="11"/>
  <c r="L35" i="11"/>
  <c r="K35" i="11"/>
  <c r="BV34" i="11"/>
  <c r="BO34" i="11"/>
  <c r="BC34" i="11"/>
  <c r="BB34" i="11"/>
  <c r="BA34" i="11"/>
  <c r="AY34" i="11"/>
  <c r="AX34" i="11"/>
  <c r="AV34" i="11"/>
  <c r="AT34" i="11"/>
  <c r="AS34" i="11"/>
  <c r="BD34" i="11" s="1"/>
  <c r="K34" i="11" s="1"/>
  <c r="AP34" i="11"/>
  <c r="AO34" i="11"/>
  <c r="L34" i="11"/>
  <c r="BV33" i="11"/>
  <c r="BO33" i="11"/>
  <c r="BC33" i="11"/>
  <c r="BB33" i="11"/>
  <c r="BA33" i="11"/>
  <c r="AY33" i="11"/>
  <c r="AX33" i="11"/>
  <c r="AV33" i="11"/>
  <c r="AT33" i="11"/>
  <c r="AS33" i="11"/>
  <c r="AP33" i="11"/>
  <c r="AO33" i="11"/>
  <c r="L33" i="11"/>
  <c r="K33" i="11"/>
  <c r="BV32" i="11"/>
  <c r="BO32" i="11"/>
  <c r="BC32" i="11"/>
  <c r="BB32" i="11"/>
  <c r="BA32" i="11"/>
  <c r="AY32" i="11"/>
  <c r="AX32" i="11"/>
  <c r="AV32" i="11"/>
  <c r="AT32" i="11"/>
  <c r="AS32" i="11"/>
  <c r="AP32" i="11"/>
  <c r="AO32" i="11"/>
  <c r="L32" i="11"/>
  <c r="K32" i="11"/>
  <c r="BV31" i="11"/>
  <c r="BO31" i="11"/>
  <c r="BC31" i="11"/>
  <c r="BB31" i="11"/>
  <c r="BA31" i="11"/>
  <c r="AY31" i="11"/>
  <c r="AX31" i="11"/>
  <c r="AV31" i="11"/>
  <c r="AT31" i="11"/>
  <c r="AS31" i="11"/>
  <c r="BD31" i="11" s="1"/>
  <c r="K31" i="11" s="1"/>
  <c r="AP31" i="11"/>
  <c r="AO31" i="11"/>
  <c r="L31" i="11"/>
  <c r="BV30" i="11"/>
  <c r="BO30" i="11"/>
  <c r="BC30" i="11"/>
  <c r="BB30" i="11"/>
  <c r="BA30" i="11"/>
  <c r="AY30" i="11"/>
  <c r="AX30" i="11"/>
  <c r="AV30" i="11"/>
  <c r="AT30" i="11"/>
  <c r="AS30" i="11"/>
  <c r="AP30" i="11"/>
  <c r="AO30" i="11"/>
  <c r="L30" i="11"/>
  <c r="K30" i="11"/>
  <c r="BV29" i="11"/>
  <c r="BO29" i="11"/>
  <c r="BC29" i="11"/>
  <c r="BB29" i="11"/>
  <c r="BA29" i="11"/>
  <c r="AY29" i="11"/>
  <c r="AT29" i="11"/>
  <c r="AS29" i="11"/>
  <c r="L29" i="11"/>
  <c r="K29" i="11"/>
  <c r="BV28" i="11"/>
  <c r="BO28" i="11"/>
  <c r="BC28" i="11"/>
  <c r="BB28" i="11"/>
  <c r="BA28" i="11"/>
  <c r="AY28" i="11"/>
  <c r="AX28" i="11"/>
  <c r="AV28" i="11"/>
  <c r="AT28" i="11"/>
  <c r="AS28" i="11"/>
  <c r="BD28" i="11" s="1"/>
  <c r="K28" i="11" s="1"/>
  <c r="AP28" i="11"/>
  <c r="AO28" i="11"/>
  <c r="L28" i="11"/>
  <c r="BV27" i="11"/>
  <c r="BO27" i="11"/>
  <c r="BC27" i="11"/>
  <c r="BB27" i="11"/>
  <c r="BA27" i="11"/>
  <c r="AY27" i="11"/>
  <c r="AX27" i="11"/>
  <c r="AV27" i="11"/>
  <c r="AT27" i="11"/>
  <c r="AS27" i="11"/>
  <c r="BD27" i="11" s="1"/>
  <c r="K27" i="11" s="1"/>
  <c r="AP27" i="11"/>
  <c r="AO27" i="11"/>
  <c r="L27" i="11"/>
  <c r="BV26" i="11"/>
  <c r="BO26" i="11"/>
  <c r="BC26" i="11"/>
  <c r="BB26" i="11"/>
  <c r="BA26" i="11"/>
  <c r="AY26" i="11"/>
  <c r="AX26" i="11"/>
  <c r="AV26" i="11"/>
  <c r="AT26" i="11"/>
  <c r="AS26" i="11"/>
  <c r="BD26" i="11" s="1"/>
  <c r="K26" i="11" s="1"/>
  <c r="AP26" i="11"/>
  <c r="AO26" i="11"/>
  <c r="L26" i="11"/>
  <c r="BV25" i="11"/>
  <c r="BO25" i="11"/>
  <c r="BC25" i="11"/>
  <c r="BB25" i="11"/>
  <c r="BA25" i="11"/>
  <c r="AY25" i="11"/>
  <c r="AX25" i="11"/>
  <c r="AV25" i="11"/>
  <c r="AT25" i="11"/>
  <c r="AS25" i="11"/>
  <c r="BD25" i="11" s="1"/>
  <c r="K25" i="11" s="1"/>
  <c r="AP25" i="11"/>
  <c r="AO25" i="11"/>
  <c r="L25" i="11"/>
  <c r="BV24" i="11"/>
  <c r="BO24" i="11"/>
  <c r="BC24" i="11"/>
  <c r="BB24" i="11"/>
  <c r="BA24" i="11"/>
  <c r="AY24" i="11"/>
  <c r="AX24" i="11"/>
  <c r="AV24" i="11"/>
  <c r="AT24" i="11"/>
  <c r="AS24" i="11"/>
  <c r="BD24" i="11" s="1"/>
  <c r="K24" i="11" s="1"/>
  <c r="AP24" i="11"/>
  <c r="AO24" i="11"/>
  <c r="L24" i="11"/>
  <c r="BV23" i="11"/>
  <c r="BO23" i="11"/>
  <c r="BC23" i="11"/>
  <c r="BB23" i="11"/>
  <c r="BA23" i="11"/>
  <c r="AY23" i="11"/>
  <c r="AX23" i="11"/>
  <c r="AV23" i="11"/>
  <c r="AT23" i="11"/>
  <c r="AS23" i="11"/>
  <c r="BD23" i="11" s="1"/>
  <c r="K23" i="11" s="1"/>
  <c r="AP23" i="11"/>
  <c r="AO23" i="11"/>
  <c r="L23" i="11"/>
  <c r="BV22" i="11"/>
  <c r="BO22" i="11"/>
  <c r="BC22" i="11"/>
  <c r="BB22" i="11"/>
  <c r="BA22" i="11"/>
  <c r="AY22" i="11"/>
  <c r="AX22" i="11"/>
  <c r="AV22" i="11"/>
  <c r="AT22" i="11"/>
  <c r="AS22" i="11"/>
  <c r="BD22" i="11" s="1"/>
  <c r="K22" i="11" s="1"/>
  <c r="AP22" i="11"/>
  <c r="AO22" i="11"/>
  <c r="L22" i="11"/>
  <c r="BV21" i="11"/>
  <c r="BO21" i="11"/>
  <c r="BC21" i="11"/>
  <c r="BB21" i="11"/>
  <c r="BA21" i="11"/>
  <c r="AY21" i="11"/>
  <c r="AX21" i="11"/>
  <c r="AV21" i="11"/>
  <c r="AT21" i="11"/>
  <c r="AS21" i="11"/>
  <c r="BD21" i="11" s="1"/>
  <c r="K21" i="11" s="1"/>
  <c r="AP21" i="11"/>
  <c r="AO21" i="11"/>
  <c r="L21" i="11"/>
  <c r="BV20" i="11"/>
  <c r="BO20" i="11"/>
  <c r="BC20" i="11"/>
  <c r="BB20" i="11"/>
  <c r="BA20" i="11"/>
  <c r="AY20" i="11"/>
  <c r="AX20" i="11"/>
  <c r="AV20" i="11"/>
  <c r="AT20" i="11"/>
  <c r="AS20" i="11"/>
  <c r="BD20" i="11" s="1"/>
  <c r="K20" i="11" s="1"/>
  <c r="AP20" i="11"/>
  <c r="AO20" i="11"/>
  <c r="L20" i="11"/>
  <c r="BV19" i="11"/>
  <c r="BO19" i="11"/>
  <c r="BC19" i="11"/>
  <c r="BB19" i="11"/>
  <c r="BA19" i="11"/>
  <c r="AY19" i="11"/>
  <c r="AX19" i="11"/>
  <c r="AV19" i="11"/>
  <c r="AT19" i="11"/>
  <c r="AS19" i="11"/>
  <c r="BD19" i="11" s="1"/>
  <c r="K19" i="11" s="1"/>
  <c r="AP19" i="11"/>
  <c r="AO19" i="11"/>
  <c r="L19" i="11"/>
  <c r="BV18" i="11"/>
  <c r="BO18" i="11"/>
  <c r="BC18" i="11"/>
  <c r="BB18" i="11"/>
  <c r="BA18" i="11"/>
  <c r="AY18" i="11"/>
  <c r="AX18" i="11"/>
  <c r="AV18" i="11"/>
  <c r="AT18" i="11"/>
  <c r="AS18" i="11"/>
  <c r="BD18" i="11" s="1"/>
  <c r="K18" i="11" s="1"/>
  <c r="AP18" i="11"/>
  <c r="AO18" i="11"/>
  <c r="L18" i="11"/>
  <c r="BV17" i="11"/>
  <c r="BO17" i="11"/>
  <c r="BC17" i="11"/>
  <c r="BB17" i="11"/>
  <c r="BA17" i="11"/>
  <c r="AY17" i="11"/>
  <c r="AX17" i="11"/>
  <c r="AV17" i="11"/>
  <c r="AT17" i="11"/>
  <c r="AS17" i="11"/>
  <c r="BD17" i="11" s="1"/>
  <c r="K17" i="11" s="1"/>
  <c r="AP17" i="11"/>
  <c r="AO17" i="11"/>
  <c r="L17" i="11"/>
  <c r="BV16" i="11"/>
  <c r="BO16" i="11"/>
  <c r="BC16" i="11"/>
  <c r="BB16" i="11"/>
  <c r="BA16" i="11"/>
  <c r="AY16" i="11"/>
  <c r="AX16" i="11"/>
  <c r="AV16" i="11"/>
  <c r="AT16" i="11"/>
  <c r="AS16" i="11"/>
  <c r="BD16" i="11" s="1"/>
  <c r="K16" i="11" s="1"/>
  <c r="AP16" i="11"/>
  <c r="AO16" i="11"/>
  <c r="L16" i="11"/>
  <c r="BV15" i="11"/>
  <c r="BO15" i="11"/>
  <c r="BC15" i="11"/>
  <c r="BB15" i="11"/>
  <c r="BA15" i="11"/>
  <c r="AY15" i="11"/>
  <c r="AX15" i="11"/>
  <c r="AV15" i="11"/>
  <c r="AT15" i="11"/>
  <c r="AS15" i="11"/>
  <c r="BD15" i="11" s="1"/>
  <c r="K15" i="11" s="1"/>
  <c r="AP15" i="11"/>
  <c r="AO15" i="11"/>
  <c r="L15" i="11"/>
  <c r="BV14" i="11"/>
  <c r="BO14" i="11"/>
  <c r="BC14" i="11"/>
  <c r="BB14" i="11"/>
  <c r="BA14" i="11"/>
  <c r="AY14" i="11"/>
  <c r="AX14" i="11"/>
  <c r="AV14" i="11"/>
  <c r="AT14" i="11"/>
  <c r="AS14" i="11"/>
  <c r="BD14" i="11" s="1"/>
  <c r="K14" i="11" s="1"/>
  <c r="AP14" i="11"/>
  <c r="AO14" i="11"/>
  <c r="L14" i="11"/>
  <c r="BV13" i="11"/>
  <c r="BO13" i="11"/>
  <c r="BC13" i="11"/>
  <c r="BB13" i="11"/>
  <c r="BA13" i="11"/>
  <c r="AY13" i="11"/>
  <c r="AX13" i="11"/>
  <c r="AV13" i="11"/>
  <c r="AT13" i="11"/>
  <c r="AS13" i="11"/>
  <c r="BD13" i="11" s="1"/>
  <c r="K13" i="11" s="1"/>
  <c r="AP13" i="11"/>
  <c r="AO13" i="11"/>
  <c r="L13" i="11"/>
  <c r="BV12" i="11"/>
  <c r="BO12" i="11"/>
  <c r="BC12" i="11"/>
  <c r="BB12" i="11"/>
  <c r="BA12" i="11"/>
  <c r="AY12" i="11"/>
  <c r="AX12" i="11"/>
  <c r="AV12" i="11"/>
  <c r="AT12" i="11"/>
  <c r="AS12" i="11"/>
  <c r="BD12" i="11" s="1"/>
  <c r="K12" i="11" s="1"/>
  <c r="AP12" i="11"/>
  <c r="AO12" i="11"/>
  <c r="L12" i="11"/>
  <c r="BV11" i="11"/>
  <c r="BO11" i="11"/>
  <c r="BC11" i="11"/>
  <c r="BB11" i="11"/>
  <c r="BA11" i="11"/>
  <c r="AY11" i="11"/>
  <c r="AX11" i="11"/>
  <c r="AV11" i="11"/>
  <c r="AT11" i="11"/>
  <c r="AS11" i="11"/>
  <c r="BD11" i="11" s="1"/>
  <c r="K11" i="11" s="1"/>
  <c r="AP11" i="11"/>
  <c r="AO11" i="11"/>
  <c r="L11" i="11"/>
  <c r="BV10" i="11"/>
  <c r="BO10" i="11"/>
  <c r="BC10" i="11"/>
  <c r="BB10" i="11"/>
  <c r="BA10" i="11"/>
  <c r="AY10" i="11"/>
  <c r="AX10" i="11"/>
  <c r="AV10" i="11"/>
  <c r="AT10" i="11"/>
  <c r="AS10" i="11"/>
  <c r="BD10" i="11" s="1"/>
  <c r="K10" i="11" s="1"/>
  <c r="AP10" i="11"/>
  <c r="AO10" i="11"/>
  <c r="L10" i="11"/>
  <c r="BV9" i="11"/>
  <c r="BO9" i="11"/>
  <c r="BC9" i="11"/>
  <c r="BB9" i="11"/>
  <c r="BA9" i="11"/>
  <c r="AY9" i="11"/>
  <c r="AX9" i="11"/>
  <c r="AV9" i="11"/>
  <c r="AT9" i="11"/>
  <c r="AS9" i="11"/>
  <c r="BD9" i="11" s="1"/>
  <c r="K9" i="11" s="1"/>
  <c r="AP9" i="11"/>
  <c r="AO9" i="11"/>
  <c r="L9" i="11"/>
  <c r="BA8" i="11"/>
  <c r="BL8" i="11" s="1"/>
  <c r="L8" i="11" s="1"/>
  <c r="AY8" i="11"/>
  <c r="AX8" i="11"/>
  <c r="AV8" i="11"/>
  <c r="AT8" i="11"/>
  <c r="AS8" i="11"/>
  <c r="BD8" i="11" s="1"/>
  <c r="K8" i="11" s="1"/>
  <c r="AP8" i="11"/>
  <c r="AO8" i="11"/>
  <c r="BL7" i="11"/>
  <c r="BD7" i="11"/>
  <c r="BC7" i="11"/>
  <c r="BB7" i="11"/>
  <c r="BA7" i="11"/>
  <c r="AY7" i="11"/>
  <c r="AX7" i="11"/>
  <c r="AV7" i="11"/>
  <c r="AT7" i="11"/>
  <c r="AS7" i="11"/>
  <c r="AP7" i="11"/>
  <c r="AO7" i="11"/>
  <c r="AH58" i="12"/>
  <c r="AS58" i="12" s="1"/>
  <c r="T58" i="12" s="1"/>
  <c r="AG58" i="12"/>
  <c r="AK58" i="12" s="1"/>
  <c r="Y58" i="12"/>
  <c r="AH55" i="12"/>
  <c r="AS55" i="12" s="1"/>
  <c r="BF55" i="12" s="1"/>
  <c r="V55" i="12" s="1"/>
  <c r="AG55" i="12"/>
  <c r="AK55" i="12" s="1"/>
  <c r="BC55" i="12" s="1"/>
  <c r="U55" i="12" s="1"/>
  <c r="AC55" i="12"/>
  <c r="AD55" i="12" s="1"/>
  <c r="Y55" i="12"/>
  <c r="X55" i="12"/>
  <c r="T55" i="12"/>
  <c r="S55" i="12"/>
  <c r="AH54" i="12"/>
  <c r="AS54" i="12" s="1"/>
  <c r="AG54" i="12"/>
  <c r="AK54" i="12" s="1"/>
  <c r="AC54" i="12"/>
  <c r="AD54" i="12" s="1"/>
  <c r="Y54" i="12"/>
  <c r="X54" i="12"/>
  <c r="AH53" i="12"/>
  <c r="AS53" i="12" s="1"/>
  <c r="T53" i="12" s="1"/>
  <c r="AG53" i="12"/>
  <c r="AK53" i="12" s="1"/>
  <c r="BC53" i="12" s="1"/>
  <c r="U53" i="12" s="1"/>
  <c r="AC53" i="12"/>
  <c r="AD53" i="12" s="1"/>
  <c r="Y53" i="12"/>
  <c r="X53" i="12"/>
  <c r="Y51" i="12"/>
  <c r="BF50" i="12"/>
  <c r="BC50" i="12"/>
  <c r="AH50" i="12"/>
  <c r="AG50" i="12"/>
  <c r="AC50" i="12"/>
  <c r="AD50" i="12" s="1"/>
  <c r="Y50" i="12"/>
  <c r="X50" i="12"/>
  <c r="BF49" i="12"/>
  <c r="BC49" i="12"/>
  <c r="AH49" i="12"/>
  <c r="AG49" i="12"/>
  <c r="AC49" i="12"/>
  <c r="AD49" i="12" s="1"/>
  <c r="Y49" i="12"/>
  <c r="X49" i="12"/>
  <c r="BF48" i="12"/>
  <c r="BC48" i="12"/>
  <c r="AH48" i="12"/>
  <c r="AG48" i="12"/>
  <c r="AC48" i="12"/>
  <c r="AD48" i="12" s="1"/>
  <c r="Y48" i="12"/>
  <c r="X48" i="12"/>
  <c r="BF46" i="12"/>
  <c r="AH46" i="12"/>
  <c r="AS46" i="12" s="1"/>
  <c r="T46" i="12" s="1"/>
  <c r="AG46" i="12"/>
  <c r="AK46" i="12" s="1"/>
  <c r="AD46" i="12"/>
  <c r="AC46" i="12"/>
  <c r="X46" i="12"/>
  <c r="S46" i="12"/>
  <c r="BF45" i="12"/>
  <c r="BC45" i="12"/>
  <c r="AH45" i="12"/>
  <c r="AG45" i="12"/>
  <c r="AS44" i="12"/>
  <c r="BF44" i="12" s="1"/>
  <c r="V44" i="12" s="1"/>
  <c r="AH44" i="12"/>
  <c r="AG44" i="12"/>
  <c r="AK44" i="12" s="1"/>
  <c r="AD44" i="12"/>
  <c r="AC44" i="12"/>
  <c r="X44" i="12"/>
  <c r="BF42" i="12"/>
  <c r="BC42" i="12"/>
  <c r="AS42" i="12"/>
  <c r="AK42" i="12"/>
  <c r="AH42" i="12"/>
  <c r="AG42" i="12"/>
  <c r="AC42" i="12"/>
  <c r="Y42" i="12"/>
  <c r="X42" i="12"/>
  <c r="BF41" i="12"/>
  <c r="BC41" i="12"/>
  <c r="AS41" i="12"/>
  <c r="AK41" i="12"/>
  <c r="AH41" i="12"/>
  <c r="AG41" i="12"/>
  <c r="AC41" i="12"/>
  <c r="Y41" i="12"/>
  <c r="X41" i="12"/>
  <c r="BF40" i="12"/>
  <c r="BC40" i="12"/>
  <c r="AS40" i="12"/>
  <c r="AK40" i="12"/>
  <c r="AH40" i="12"/>
  <c r="AG40" i="12"/>
  <c r="AC40" i="12"/>
  <c r="Y40" i="12"/>
  <c r="X40" i="12"/>
  <c r="BF39" i="12"/>
  <c r="BC39" i="12"/>
  <c r="AS39" i="12"/>
  <c r="AK39" i="12"/>
  <c r="AH39" i="12"/>
  <c r="AG39" i="12"/>
  <c r="AC39" i="12"/>
  <c r="AD39" i="12" s="1"/>
  <c r="Y39" i="12"/>
  <c r="X39" i="12"/>
  <c r="BF38" i="12"/>
  <c r="BC38" i="12"/>
  <c r="AS38" i="12"/>
  <c r="AK38" i="12"/>
  <c r="AH38" i="12"/>
  <c r="AG38" i="12"/>
  <c r="AC38" i="12"/>
  <c r="Y38" i="12"/>
  <c r="X38" i="12"/>
  <c r="BF37" i="12"/>
  <c r="BC37" i="12"/>
  <c r="AS37" i="12"/>
  <c r="AK37" i="12"/>
  <c r="AH37" i="12"/>
  <c r="AG37" i="12"/>
  <c r="AC37" i="12"/>
  <c r="X37" i="12"/>
  <c r="AS35" i="12"/>
  <c r="BF35" i="12" s="1"/>
  <c r="V35" i="12" s="1"/>
  <c r="AK35" i="12"/>
  <c r="BC35" i="12" s="1"/>
  <c r="AH35" i="12"/>
  <c r="AG35" i="12"/>
  <c r="AC35" i="12"/>
  <c r="Y35" i="12"/>
  <c r="X35" i="12"/>
  <c r="AH34" i="12"/>
  <c r="AS34" i="12" s="1"/>
  <c r="BF34" i="12" s="1"/>
  <c r="AG34" i="12"/>
  <c r="AK34" i="12" s="1"/>
  <c r="BC34" i="12" s="1"/>
  <c r="AC34" i="12"/>
  <c r="Y34" i="12"/>
  <c r="X34" i="12"/>
  <c r="AS33" i="12"/>
  <c r="BF33" i="12" s="1"/>
  <c r="AK33" i="12"/>
  <c r="BC33" i="12" s="1"/>
  <c r="U33" i="12" s="1"/>
  <c r="AH33" i="12"/>
  <c r="AG33" i="12"/>
  <c r="AC33" i="12"/>
  <c r="Y33" i="12"/>
  <c r="X33" i="12"/>
  <c r="AS32" i="12"/>
  <c r="BF32" i="12" s="1"/>
  <c r="AK32" i="12"/>
  <c r="BC32" i="12" s="1"/>
  <c r="AH32" i="12"/>
  <c r="AG32" i="12"/>
  <c r="AC32" i="12"/>
  <c r="Y32" i="12"/>
  <c r="X32" i="12"/>
  <c r="AH31" i="12"/>
  <c r="AS31" i="12" s="1"/>
  <c r="BF31" i="12" s="1"/>
  <c r="V31" i="12" s="1"/>
  <c r="AG31" i="12"/>
  <c r="AK31" i="12" s="1"/>
  <c r="AC31" i="12"/>
  <c r="AD31" i="12" s="1"/>
  <c r="Y31" i="12"/>
  <c r="X31" i="12"/>
  <c r="T31" i="12"/>
  <c r="AS30" i="12"/>
  <c r="BF30" i="12" s="1"/>
  <c r="AK30" i="12"/>
  <c r="BC30" i="12" s="1"/>
  <c r="AH30" i="12"/>
  <c r="AG30" i="12"/>
  <c r="AC30" i="12"/>
  <c r="Y30" i="12"/>
  <c r="X30" i="12"/>
  <c r="BF29" i="12"/>
  <c r="BC29" i="12"/>
  <c r="AS29" i="12"/>
  <c r="AK29" i="12"/>
  <c r="AH29" i="12"/>
  <c r="AG29" i="12"/>
  <c r="AC29" i="12"/>
  <c r="X29" i="12"/>
  <c r="BF28" i="12"/>
  <c r="BC28" i="12"/>
  <c r="AS28" i="12"/>
  <c r="AK28" i="12"/>
  <c r="AH28" i="12"/>
  <c r="AG28" i="12"/>
  <c r="AC28" i="12"/>
  <c r="X28" i="12"/>
  <c r="BF27" i="12"/>
  <c r="BC27" i="12"/>
  <c r="AS27" i="12"/>
  <c r="AK27" i="12"/>
  <c r="AH27" i="12"/>
  <c r="AG27" i="12"/>
  <c r="AC27" i="12"/>
  <c r="X27" i="12"/>
  <c r="AH24" i="12"/>
  <c r="AS24" i="12" s="1"/>
  <c r="BF24" i="12" s="1"/>
  <c r="V24" i="12" s="1"/>
  <c r="AG24" i="12"/>
  <c r="AK24" i="12" s="1"/>
  <c r="S24" i="12" s="1"/>
  <c r="AC24" i="12"/>
  <c r="AD24" i="12" s="1"/>
  <c r="Y24" i="12"/>
  <c r="X24" i="12"/>
  <c r="T24" i="12"/>
  <c r="AH23" i="12"/>
  <c r="AS23" i="12" s="1"/>
  <c r="AG23" i="12"/>
  <c r="AK23" i="12" s="1"/>
  <c r="AC23" i="12"/>
  <c r="AD23" i="12" s="1"/>
  <c r="Y23" i="12"/>
  <c r="X23" i="12"/>
  <c r="AH22" i="12"/>
  <c r="AS22" i="12" s="1"/>
  <c r="BF22" i="12" s="1"/>
  <c r="V22" i="12" s="1"/>
  <c r="AG22" i="12"/>
  <c r="AK22" i="12" s="1"/>
  <c r="BC22" i="12" s="1"/>
  <c r="U22" i="12" s="1"/>
  <c r="AC22" i="12"/>
  <c r="AD22" i="12" s="1"/>
  <c r="Y22" i="12"/>
  <c r="X22" i="12"/>
  <c r="AH21" i="12"/>
  <c r="AS21" i="12" s="1"/>
  <c r="AG21" i="12"/>
  <c r="AK21" i="12" s="1"/>
  <c r="AC21" i="12"/>
  <c r="AD21" i="12" s="1"/>
  <c r="Y21" i="12"/>
  <c r="X21" i="12"/>
  <c r="BF20" i="12"/>
  <c r="BC20" i="12"/>
  <c r="AH20" i="12"/>
  <c r="AG20" i="12"/>
  <c r="AC20" i="12"/>
  <c r="AD20" i="12" s="1"/>
  <c r="Y20" i="12"/>
  <c r="X20" i="12"/>
  <c r="AL20" i="12" s="1"/>
  <c r="BF19" i="12"/>
  <c r="BC19" i="12"/>
  <c r="AH19" i="12"/>
  <c r="AG19" i="12"/>
  <c r="AC19" i="12"/>
  <c r="AD19" i="12" s="1"/>
  <c r="Y19" i="12"/>
  <c r="X19" i="12"/>
  <c r="AL19" i="12" s="1"/>
  <c r="BF18" i="12"/>
  <c r="BC18" i="12"/>
  <c r="AH18" i="12"/>
  <c r="AG18" i="12"/>
  <c r="AC18" i="12"/>
  <c r="AD18" i="12" s="1"/>
  <c r="Y18" i="12"/>
  <c r="X18" i="12"/>
  <c r="AL18" i="12" s="1"/>
  <c r="BF17" i="12"/>
  <c r="V17" i="12" s="1"/>
  <c r="BC17" i="12"/>
  <c r="U17" i="12" s="1"/>
  <c r="AH17" i="12"/>
  <c r="AG17" i="12"/>
  <c r="AC17" i="12"/>
  <c r="Y17" i="12"/>
  <c r="X17" i="12"/>
  <c r="AL17" i="12" s="1"/>
  <c r="BF16" i="12"/>
  <c r="BC16" i="12"/>
  <c r="AH16" i="12"/>
  <c r="AG16" i="12"/>
  <c r="AC16" i="12"/>
  <c r="AD16" i="12" s="1"/>
  <c r="Y16" i="12"/>
  <c r="X16" i="12"/>
  <c r="AL16" i="12" s="1"/>
  <c r="BF15" i="12"/>
  <c r="BC15" i="12"/>
  <c r="AH15" i="12"/>
  <c r="AG15" i="12"/>
  <c r="AC15" i="12"/>
  <c r="AD15" i="12" s="1"/>
  <c r="Y15" i="12"/>
  <c r="X15" i="12"/>
  <c r="AL15" i="12" s="1"/>
  <c r="AS14" i="12"/>
  <c r="BF14" i="12" s="1"/>
  <c r="V14" i="12" s="1"/>
  <c r="AH14" i="12"/>
  <c r="AG14" i="12"/>
  <c r="AK14" i="12" s="1"/>
  <c r="BC14" i="12" s="1"/>
  <c r="U14" i="12" s="1"/>
  <c r="Y14" i="12"/>
  <c r="AH13" i="12"/>
  <c r="AS13" i="12" s="1"/>
  <c r="AG13" i="12"/>
  <c r="AK13" i="12" s="1"/>
  <c r="AC13" i="12"/>
  <c r="AD13" i="12" s="1"/>
  <c r="Y13" i="12"/>
  <c r="X13" i="12"/>
  <c r="BF12" i="12"/>
  <c r="BC12" i="12"/>
  <c r="AH12" i="12"/>
  <c r="AG12" i="12"/>
  <c r="AC12" i="12"/>
  <c r="AD12" i="12" s="1"/>
  <c r="Y12" i="12"/>
  <c r="X12" i="12"/>
  <c r="V12" i="12"/>
  <c r="U12" i="12"/>
  <c r="AH11" i="12"/>
  <c r="AS11" i="12" s="1"/>
  <c r="BF11" i="12" s="1"/>
  <c r="V11" i="12" s="1"/>
  <c r="AG11" i="12"/>
  <c r="AK11" i="12" s="1"/>
  <c r="BC11" i="12" s="1"/>
  <c r="U11" i="12" s="1"/>
  <c r="Y11" i="12"/>
  <c r="AH9" i="12"/>
  <c r="AS9" i="12" s="1"/>
  <c r="T9" i="12" s="1"/>
  <c r="AG9" i="12"/>
  <c r="AK9" i="12" s="1"/>
  <c r="Y9" i="12"/>
  <c r="AH8" i="12"/>
  <c r="AG8" i="12"/>
  <c r="Y8" i="12"/>
  <c r="L249" i="11" l="1"/>
  <c r="L234" i="11"/>
  <c r="S14" i="12"/>
  <c r="L156" i="11"/>
  <c r="BF53" i="12"/>
  <c r="V53" i="12" s="1"/>
  <c r="L208" i="11"/>
  <c r="BV211" i="11"/>
  <c r="N211" i="11" s="1"/>
  <c r="S53" i="12"/>
  <c r="L119" i="11"/>
  <c r="T22" i="12"/>
  <c r="K225" i="11"/>
  <c r="K278" i="11"/>
  <c r="AT129" i="11"/>
  <c r="K77" i="11"/>
  <c r="K137" i="11"/>
  <c r="AS130" i="11"/>
  <c r="BD130" i="11" s="1"/>
  <c r="K130" i="11" s="1"/>
  <c r="K139" i="11"/>
  <c r="K140" i="11"/>
  <c r="BC9" i="12"/>
  <c r="U9" i="12" s="1"/>
  <c r="S9" i="12"/>
  <c r="S34" i="12"/>
  <c r="T44" i="12"/>
  <c r="S22" i="12"/>
  <c r="L150" i="11"/>
  <c r="K234" i="11"/>
  <c r="K242" i="11"/>
  <c r="K241" i="11"/>
  <c r="K197" i="11"/>
  <c r="BB130" i="11"/>
  <c r="BO101" i="11"/>
  <c r="M101" i="11" s="1"/>
  <c r="K101" i="11"/>
  <c r="BO161" i="11"/>
  <c r="M161" i="11" s="1"/>
  <c r="K193" i="11"/>
  <c r="K211" i="11"/>
  <c r="K222" i="11"/>
  <c r="K252" i="11"/>
  <c r="AY130" i="11"/>
  <c r="K136" i="11"/>
  <c r="BO136" i="11"/>
  <c r="M136" i="11" s="1"/>
  <c r="BO250" i="11"/>
  <c r="M250" i="11" s="1"/>
  <c r="K80" i="11"/>
  <c r="K158" i="11"/>
  <c r="K204" i="11"/>
  <c r="BB78" i="11"/>
  <c r="L80" i="11"/>
  <c r="BO105" i="11"/>
  <c r="M105" i="11" s="1"/>
  <c r="BC130" i="11"/>
  <c r="BO135" i="11"/>
  <c r="M135" i="11" s="1"/>
  <c r="BO155" i="11"/>
  <c r="M155" i="11" s="1"/>
  <c r="K233" i="11"/>
  <c r="K223" i="11"/>
  <c r="K228" i="11"/>
  <c r="K238" i="11"/>
  <c r="K276" i="11"/>
  <c r="K121" i="11"/>
  <c r="BV135" i="11"/>
  <c r="N135" i="11" s="1"/>
  <c r="L81" i="11"/>
  <c r="BV81" i="11"/>
  <c r="N81" i="11" s="1"/>
  <c r="K85" i="11"/>
  <c r="BO85" i="11"/>
  <c r="M85" i="11" s="1"/>
  <c r="BO103" i="11"/>
  <c r="M103" i="11" s="1"/>
  <c r="K103" i="11"/>
  <c r="K115" i="11"/>
  <c r="BO115" i="11"/>
  <c r="M115" i="11" s="1"/>
  <c r="BO151" i="11"/>
  <c r="K151" i="11"/>
  <c r="BO119" i="11"/>
  <c r="M119" i="11" s="1"/>
  <c r="K119" i="11"/>
  <c r="K122" i="11"/>
  <c r="BO122" i="11"/>
  <c r="M122" i="11" s="1"/>
  <c r="K126" i="11"/>
  <c r="BO126" i="11"/>
  <c r="M126" i="11" s="1"/>
  <c r="K128" i="11"/>
  <c r="BO128" i="11"/>
  <c r="M128" i="11" s="1"/>
  <c r="BV132" i="11"/>
  <c r="N132" i="11" s="1"/>
  <c r="L132" i="11"/>
  <c r="BO253" i="11"/>
  <c r="M253" i="11" s="1"/>
  <c r="K253" i="11"/>
  <c r="BW77" i="11"/>
  <c r="L77" i="11"/>
  <c r="BV77" i="11"/>
  <c r="N77" i="11" s="1"/>
  <c r="BO84" i="11"/>
  <c r="M84" i="11" s="1"/>
  <c r="K84" i="11"/>
  <c r="BO86" i="11"/>
  <c r="M86" i="11" s="1"/>
  <c r="K86" i="11"/>
  <c r="BO97" i="11"/>
  <c r="M97" i="11" s="1"/>
  <c r="K97" i="11"/>
  <c r="BO117" i="11"/>
  <c r="M117" i="11" s="1"/>
  <c r="K117" i="11"/>
  <c r="BV122" i="11"/>
  <c r="N122" i="11" s="1"/>
  <c r="L122" i="11"/>
  <c r="BV126" i="11"/>
  <c r="N126" i="11" s="1"/>
  <c r="L126" i="11"/>
  <c r="BV128" i="11"/>
  <c r="N128" i="11" s="1"/>
  <c r="L128" i="11"/>
  <c r="BO226" i="11"/>
  <c r="M226" i="11" s="1"/>
  <c r="K226" i="11"/>
  <c r="L79" i="11"/>
  <c r="BV79" i="11"/>
  <c r="N79" i="11" s="1"/>
  <c r="K83" i="11"/>
  <c r="BO83" i="11"/>
  <c r="M83" i="11" s="1"/>
  <c r="BO110" i="11"/>
  <c r="M110" i="11" s="1"/>
  <c r="K110" i="11"/>
  <c r="BO132" i="11"/>
  <c r="M132" i="11" s="1"/>
  <c r="K132" i="11"/>
  <c r="BO221" i="11"/>
  <c r="M221" i="11" s="1"/>
  <c r="K221" i="11"/>
  <c r="BO79" i="11"/>
  <c r="M79" i="11" s="1"/>
  <c r="K79" i="11"/>
  <c r="BO81" i="11"/>
  <c r="M81" i="11" s="1"/>
  <c r="K81" i="11"/>
  <c r="BV84" i="11"/>
  <c r="N84" i="11" s="1"/>
  <c r="L84" i="11"/>
  <c r="BV86" i="11"/>
  <c r="N86" i="11" s="1"/>
  <c r="L86" i="11"/>
  <c r="BO107" i="11"/>
  <c r="M107" i="11" s="1"/>
  <c r="K107" i="11"/>
  <c r="BV117" i="11"/>
  <c r="N117" i="11" s="1"/>
  <c r="L117" i="11"/>
  <c r="BO123" i="11"/>
  <c r="M123" i="11" s="1"/>
  <c r="K123" i="11"/>
  <c r="K127" i="11"/>
  <c r="BO127" i="11"/>
  <c r="M127" i="11" s="1"/>
  <c r="BO236" i="11"/>
  <c r="M236" i="11" s="1"/>
  <c r="K236" i="11"/>
  <c r="BO249" i="11"/>
  <c r="M249" i="11" s="1"/>
  <c r="K249" i="11"/>
  <c r="BV139" i="11"/>
  <c r="N139" i="11" s="1"/>
  <c r="L139" i="11"/>
  <c r="BO296" i="11"/>
  <c r="M296" i="11" s="1"/>
  <c r="K296" i="11"/>
  <c r="K297" i="11"/>
  <c r="AY78" i="11"/>
  <c r="AS78" i="11"/>
  <c r="BD78" i="11" s="1"/>
  <c r="BC78" i="11"/>
  <c r="BV83" i="11"/>
  <c r="N83" i="11" s="1"/>
  <c r="BV103" i="11"/>
  <c r="N103" i="11" s="1"/>
  <c r="BV123" i="11"/>
  <c r="N123" i="11" s="1"/>
  <c r="BV127" i="11"/>
  <c r="N127" i="11" s="1"/>
  <c r="L130" i="11"/>
  <c r="L193" i="11"/>
  <c r="BV195" i="11"/>
  <c r="N195" i="11" s="1"/>
  <c r="L195" i="11"/>
  <c r="BV198" i="11"/>
  <c r="N198" i="11" s="1"/>
  <c r="L198" i="11"/>
  <c r="BV202" i="11"/>
  <c r="N202" i="11" s="1"/>
  <c r="L202" i="11"/>
  <c r="K218" i="11"/>
  <c r="L229" i="11"/>
  <c r="BV229" i="11"/>
  <c r="N229" i="11" s="1"/>
  <c r="K237" i="11"/>
  <c r="L247" i="11"/>
  <c r="BV247" i="11"/>
  <c r="N247" i="11" s="1"/>
  <c r="BO251" i="11"/>
  <c r="M251" i="11" s="1"/>
  <c r="K251" i="11"/>
  <c r="L82" i="11"/>
  <c r="K100" i="11"/>
  <c r="BV112" i="11"/>
  <c r="N112" i="11" s="1"/>
  <c r="BV145" i="11"/>
  <c r="N145" i="11" s="1"/>
  <c r="K152" i="11"/>
  <c r="BV152" i="11"/>
  <c r="L219" i="11"/>
  <c r="BV219" i="11"/>
  <c r="N219" i="11" s="1"/>
  <c r="BV221" i="11"/>
  <c r="N221" i="11" s="1"/>
  <c r="L221" i="11"/>
  <c r="L245" i="11"/>
  <c r="BV245" i="11"/>
  <c r="N245" i="11" s="1"/>
  <c r="K134" i="11"/>
  <c r="BO195" i="11"/>
  <c r="M195" i="11" s="1"/>
  <c r="K195" i="11"/>
  <c r="BO198" i="11"/>
  <c r="M198" i="11" s="1"/>
  <c r="K198" i="11"/>
  <c r="BO202" i="11"/>
  <c r="M202" i="11" s="1"/>
  <c r="K202" i="11"/>
  <c r="K205" i="11"/>
  <c r="BO205" i="11"/>
  <c r="M205" i="11" s="1"/>
  <c r="L205" i="11"/>
  <c r="BV205" i="11"/>
  <c r="BO217" i="11"/>
  <c r="M217" i="11" s="1"/>
  <c r="K217" i="11"/>
  <c r="BV217" i="11"/>
  <c r="N217" i="11" s="1"/>
  <c r="L217" i="11"/>
  <c r="BV222" i="11"/>
  <c r="N222" i="11" s="1"/>
  <c r="L222" i="11"/>
  <c r="BV226" i="11"/>
  <c r="N226" i="11" s="1"/>
  <c r="BV230" i="11"/>
  <c r="N230" i="11" s="1"/>
  <c r="L230" i="11"/>
  <c r="BV232" i="11"/>
  <c r="N232" i="11" s="1"/>
  <c r="L232" i="11"/>
  <c r="BV237" i="11"/>
  <c r="N237" i="11" s="1"/>
  <c r="L237" i="11"/>
  <c r="BO240" i="11"/>
  <c r="M240" i="11" s="1"/>
  <c r="K240" i="11"/>
  <c r="BV240" i="11"/>
  <c r="N240" i="11" s="1"/>
  <c r="L240" i="11"/>
  <c r="K295" i="11"/>
  <c r="BV85" i="11"/>
  <c r="N85" i="11" s="1"/>
  <c r="AY129" i="11"/>
  <c r="AS129" i="11"/>
  <c r="BD129" i="11" s="1"/>
  <c r="BC129" i="11"/>
  <c r="BO219" i="11"/>
  <c r="M219" i="11" s="1"/>
  <c r="BV236" i="11"/>
  <c r="N236" i="11" s="1"/>
  <c r="L236" i="11"/>
  <c r="BV252" i="11"/>
  <c r="N252" i="11" s="1"/>
  <c r="L252" i="11"/>
  <c r="K274" i="11"/>
  <c r="BV296" i="11"/>
  <c r="N296" i="11" s="1"/>
  <c r="L296" i="11"/>
  <c r="BA78" i="11"/>
  <c r="BL78" i="11" s="1"/>
  <c r="L100" i="11"/>
  <c r="BV105" i="11"/>
  <c r="N105" i="11" s="1"/>
  <c r="L105" i="11"/>
  <c r="BA129" i="11"/>
  <c r="BL129" i="11" s="1"/>
  <c r="BV136" i="11"/>
  <c r="N136" i="11" s="1"/>
  <c r="L136" i="11"/>
  <c r="BO159" i="11"/>
  <c r="M159" i="11" s="1"/>
  <c r="BO208" i="11"/>
  <c r="M208" i="11" s="1"/>
  <c r="K208" i="11"/>
  <c r="BO227" i="11"/>
  <c r="M227" i="11" s="1"/>
  <c r="K227" i="11"/>
  <c r="BV227" i="11"/>
  <c r="N227" i="11" s="1"/>
  <c r="L227" i="11"/>
  <c r="BV241" i="11"/>
  <c r="N241" i="11" s="1"/>
  <c r="L241" i="11"/>
  <c r="BV250" i="11"/>
  <c r="N250" i="11" s="1"/>
  <c r="L250" i="11"/>
  <c r="BO277" i="11"/>
  <c r="M277" i="11" s="1"/>
  <c r="K277" i="11"/>
  <c r="M280" i="11"/>
  <c r="K280" i="11"/>
  <c r="BO292" i="11"/>
  <c r="M292" i="11" s="1"/>
  <c r="K292" i="11"/>
  <c r="AT130" i="11"/>
  <c r="BO145" i="11"/>
  <c r="M145" i="11" s="1"/>
  <c r="K145" i="11"/>
  <c r="BV151" i="11"/>
  <c r="BO229" i="11"/>
  <c r="M229" i="11" s="1"/>
  <c r="K229" i="11"/>
  <c r="BO230" i="11"/>
  <c r="M230" i="11" s="1"/>
  <c r="K230" i="11"/>
  <c r="BO232" i="11"/>
  <c r="M232" i="11" s="1"/>
  <c r="K232" i="11"/>
  <c r="BV233" i="11"/>
  <c r="N233" i="11" s="1"/>
  <c r="L233" i="11"/>
  <c r="BV277" i="11"/>
  <c r="N277" i="11" s="1"/>
  <c r="L277" i="11"/>
  <c r="L280" i="11"/>
  <c r="BV292" i="11"/>
  <c r="N292" i="11" s="1"/>
  <c r="L292" i="11"/>
  <c r="BO294" i="11"/>
  <c r="M294" i="11" s="1"/>
  <c r="K294" i="11"/>
  <c r="BO245" i="11"/>
  <c r="M245" i="11" s="1"/>
  <c r="BO247" i="11"/>
  <c r="M247" i="11" s="1"/>
  <c r="BV294" i="11"/>
  <c r="N294" i="11" s="1"/>
  <c r="L294" i="11"/>
  <c r="BC13" i="12"/>
  <c r="U13" i="12" s="1"/>
  <c r="S13" i="12"/>
  <c r="BC23" i="12"/>
  <c r="U23" i="12" s="1"/>
  <c r="S23" i="12"/>
  <c r="S11" i="12"/>
  <c r="BC21" i="12"/>
  <c r="U21" i="12" s="1"/>
  <c r="S21" i="12"/>
  <c r="BF23" i="12"/>
  <c r="V23" i="12" s="1"/>
  <c r="T23" i="12"/>
  <c r="BC24" i="12"/>
  <c r="U24" i="12" s="1"/>
  <c r="T34" i="12"/>
  <c r="BC54" i="12"/>
  <c r="U54" i="12" s="1"/>
  <c r="S54" i="12"/>
  <c r="BC58" i="12"/>
  <c r="U58" i="12" s="1"/>
  <c r="S58" i="12"/>
  <c r="BF9" i="12"/>
  <c r="V9" i="12" s="1"/>
  <c r="T14" i="12"/>
  <c r="T11" i="12"/>
  <c r="BF13" i="12"/>
  <c r="V13" i="12" s="1"/>
  <c r="T13" i="12"/>
  <c r="BF21" i="12"/>
  <c r="V21" i="12" s="1"/>
  <c r="T21" i="12"/>
  <c r="BC31" i="12"/>
  <c r="U31" i="12" s="1"/>
  <c r="S31" i="12"/>
  <c r="S44" i="12"/>
  <c r="BC44" i="12"/>
  <c r="U44" i="12" s="1"/>
  <c r="BF54" i="12"/>
  <c r="V54" i="12" s="1"/>
  <c r="T54" i="12"/>
  <c r="BF58" i="12"/>
  <c r="V58" i="12" s="1"/>
  <c r="BO130" i="11" l="1"/>
  <c r="M130" i="11" s="1"/>
  <c r="N280" i="11"/>
  <c r="L129" i="11"/>
  <c r="BV129" i="11"/>
  <c r="N129" i="11" s="1"/>
  <c r="BO78" i="11"/>
  <c r="M78" i="11" s="1"/>
  <c r="K78" i="11"/>
  <c r="L78" i="11"/>
  <c r="BV78" i="11"/>
  <c r="N78" i="11" s="1"/>
  <c r="BO129" i="11"/>
  <c r="M129" i="11" s="1"/>
  <c r="K129" i="11"/>
  <c r="AA17" i="10"/>
  <c r="Z17" i="10"/>
  <c r="X17" i="10"/>
  <c r="W17" i="10"/>
  <c r="AA16" i="10"/>
  <c r="Z16" i="10"/>
  <c r="X16" i="10"/>
  <c r="W16" i="10"/>
  <c r="AA15" i="10"/>
  <c r="Z15" i="10"/>
  <c r="X15" i="10"/>
  <c r="W15" i="10"/>
  <c r="AA14" i="10"/>
  <c r="Z14" i="10"/>
  <c r="X14" i="10"/>
  <c r="W14" i="10"/>
  <c r="AA13" i="10"/>
  <c r="Z13" i="10"/>
  <c r="X13" i="10"/>
  <c r="W13" i="10"/>
  <c r="AG11" i="10"/>
  <c r="AA11" i="10"/>
  <c r="Z11" i="10"/>
  <c r="X11" i="10"/>
  <c r="W11" i="10"/>
  <c r="AG10" i="10"/>
  <c r="AA10" i="10"/>
  <c r="Z10" i="10"/>
  <c r="X10" i="10"/>
  <c r="W10" i="10"/>
  <c r="AG9" i="10"/>
  <c r="AA9" i="10"/>
  <c r="Z9" i="10"/>
  <c r="X9" i="10"/>
  <c r="W9" i="10"/>
  <c r="AG8" i="10"/>
  <c r="AA8" i="10"/>
  <c r="Z8" i="10"/>
  <c r="X8" i="10"/>
  <c r="W8" i="10"/>
  <c r="AG7" i="10"/>
  <c r="AA7" i="10"/>
  <c r="Z7" i="10"/>
  <c r="X7" i="10"/>
  <c r="W7" i="10"/>
  <c r="AG5" i="10"/>
  <c r="U5" i="10" s="1"/>
  <c r="AF5" i="10"/>
  <c r="T5" i="10" s="1"/>
  <c r="X5" i="10"/>
  <c r="W5" i="10"/>
  <c r="U19" i="4" l="1"/>
  <c r="R19" i="4"/>
  <c r="N19" i="4"/>
  <c r="M19" i="4"/>
  <c r="U18" i="4"/>
  <c r="R18" i="4"/>
  <c r="N18" i="4"/>
  <c r="M18" i="4"/>
  <c r="U17" i="4"/>
  <c r="R17" i="4"/>
  <c r="N17" i="4"/>
  <c r="M17" i="4"/>
  <c r="U16" i="4"/>
  <c r="R16" i="4"/>
  <c r="N16" i="4"/>
  <c r="M16" i="4"/>
  <c r="AA14" i="2" l="1"/>
  <c r="AA19" i="2"/>
  <c r="AA55" i="2" l="1"/>
  <c r="AA54" i="2"/>
  <c r="AA52" i="2" l="1"/>
  <c r="W52" i="2"/>
  <c r="X52" i="2" s="1"/>
  <c r="S52" i="2"/>
  <c r="R52" i="2"/>
  <c r="AA46" i="2" l="1"/>
  <c r="W46" i="2"/>
  <c r="S46" i="2"/>
  <c r="R46" i="2"/>
  <c r="Z38" i="3" l="1"/>
  <c r="Y38" i="3"/>
  <c r="X38" i="3"/>
  <c r="V38" i="3"/>
  <c r="U38" i="3"/>
  <c r="S38" i="3"/>
  <c r="P38" i="3"/>
  <c r="M38" i="3"/>
  <c r="L38" i="3"/>
  <c r="Z35" i="3"/>
  <c r="Y35" i="3"/>
  <c r="X35" i="3"/>
  <c r="V35" i="3"/>
  <c r="U35" i="3"/>
  <c r="S35" i="3"/>
  <c r="P35" i="3"/>
  <c r="M35" i="3"/>
  <c r="L35" i="3"/>
  <c r="Z33" i="3"/>
  <c r="Y33" i="3"/>
  <c r="X33" i="3"/>
  <c r="V33" i="3"/>
  <c r="U33" i="3"/>
  <c r="S33" i="3"/>
  <c r="P33" i="3"/>
  <c r="M33" i="3"/>
  <c r="L33" i="3"/>
  <c r="Z31" i="3"/>
  <c r="Y31" i="3"/>
  <c r="X31" i="3"/>
  <c r="V31" i="3"/>
  <c r="P31" i="3"/>
  <c r="Z30" i="3"/>
  <c r="Y30" i="3"/>
  <c r="X30" i="3"/>
  <c r="V30" i="3"/>
  <c r="U30" i="3"/>
  <c r="S30" i="3"/>
  <c r="P30" i="3"/>
  <c r="M30" i="3"/>
  <c r="L30" i="3"/>
  <c r="Z29" i="3"/>
  <c r="Y29" i="3"/>
  <c r="X29" i="3"/>
  <c r="V29" i="3"/>
  <c r="P29" i="3"/>
  <c r="Z28" i="3"/>
  <c r="Y28" i="3"/>
  <c r="X28" i="3"/>
  <c r="V28" i="3"/>
  <c r="P28" i="3"/>
  <c r="Z27" i="3"/>
  <c r="Y27" i="3"/>
  <c r="X27" i="3"/>
  <c r="V27" i="3"/>
  <c r="U27" i="3"/>
  <c r="S27" i="3"/>
  <c r="P27" i="3"/>
  <c r="M27" i="3"/>
  <c r="L27" i="3"/>
  <c r="Z26" i="3"/>
  <c r="Y26" i="3"/>
  <c r="X26" i="3"/>
  <c r="V26" i="3"/>
  <c r="U26" i="3"/>
  <c r="S26" i="3"/>
  <c r="P26" i="3"/>
  <c r="M26" i="3"/>
  <c r="L26" i="3"/>
  <c r="Z25" i="3"/>
  <c r="Y25" i="3"/>
  <c r="X25" i="3"/>
  <c r="V25" i="3"/>
  <c r="U25" i="3"/>
  <c r="S25" i="3"/>
  <c r="P25" i="3"/>
  <c r="M25" i="3"/>
  <c r="L25" i="3"/>
  <c r="Z24" i="3"/>
  <c r="Y24" i="3"/>
  <c r="X24" i="3"/>
  <c r="V24" i="3"/>
  <c r="U24" i="3"/>
  <c r="S24" i="3"/>
  <c r="P24" i="3"/>
  <c r="M24" i="3"/>
  <c r="L24" i="3"/>
  <c r="Z23" i="3"/>
  <c r="Y23" i="3"/>
  <c r="X23" i="3"/>
  <c r="V23" i="3"/>
  <c r="U23" i="3"/>
  <c r="S23" i="3"/>
  <c r="P23" i="3"/>
  <c r="M23" i="3"/>
  <c r="L23" i="3"/>
  <c r="Z22" i="3"/>
  <c r="Y22" i="3"/>
  <c r="X22" i="3"/>
  <c r="V22" i="3"/>
  <c r="U22" i="3"/>
  <c r="S22" i="3"/>
  <c r="P22" i="3"/>
  <c r="M22" i="3"/>
  <c r="L22" i="3"/>
  <c r="Z20" i="3"/>
  <c r="Y20" i="3"/>
  <c r="X20" i="3"/>
  <c r="V20" i="3"/>
  <c r="U20" i="3"/>
  <c r="S20" i="3"/>
  <c r="P20" i="3"/>
  <c r="M20" i="3"/>
  <c r="L20" i="3"/>
  <c r="Z19" i="3"/>
  <c r="Y19" i="3"/>
  <c r="X19" i="3"/>
  <c r="V19" i="3"/>
  <c r="U19" i="3"/>
  <c r="S19" i="3"/>
  <c r="P19" i="3"/>
  <c r="M19" i="3"/>
  <c r="L19" i="3"/>
  <c r="Z18" i="3"/>
  <c r="Y18" i="3"/>
  <c r="X18" i="3"/>
  <c r="V18" i="3"/>
  <c r="U18" i="3"/>
  <c r="S18" i="3"/>
  <c r="P18" i="3"/>
  <c r="M18" i="3"/>
  <c r="L18" i="3"/>
  <c r="Z17" i="3"/>
  <c r="Y17" i="3"/>
  <c r="X17" i="3"/>
  <c r="V17" i="3"/>
  <c r="U17" i="3"/>
  <c r="S17" i="3"/>
  <c r="P17" i="3"/>
  <c r="M17" i="3"/>
  <c r="L17" i="3"/>
  <c r="Z15" i="3"/>
  <c r="Y15" i="3"/>
  <c r="X15" i="3"/>
  <c r="V15" i="3"/>
  <c r="U15" i="3"/>
  <c r="S15" i="3"/>
  <c r="P15" i="3"/>
  <c r="M15" i="3"/>
  <c r="L15" i="3"/>
  <c r="Z14" i="3"/>
  <c r="Y14" i="3"/>
  <c r="X14" i="3"/>
  <c r="V14" i="3"/>
  <c r="U14" i="3"/>
  <c r="S14" i="3"/>
  <c r="P14" i="3"/>
  <c r="M14" i="3"/>
  <c r="L14" i="3"/>
  <c r="Z13" i="3"/>
  <c r="Y13" i="3"/>
  <c r="X13" i="3"/>
  <c r="V13" i="3"/>
  <c r="U13" i="3"/>
  <c r="S13" i="3"/>
  <c r="P13" i="3"/>
  <c r="M13" i="3"/>
  <c r="L13" i="3"/>
  <c r="Z12" i="3"/>
  <c r="Y12" i="3"/>
  <c r="X12" i="3"/>
  <c r="V12" i="3"/>
  <c r="U12" i="3"/>
  <c r="S12" i="3"/>
  <c r="P12" i="3"/>
  <c r="M12" i="3"/>
  <c r="L12" i="3"/>
  <c r="Z11" i="3"/>
  <c r="Y11" i="3"/>
  <c r="X11" i="3"/>
  <c r="V11" i="3"/>
  <c r="U11" i="3"/>
  <c r="S11" i="3"/>
  <c r="P11" i="3"/>
  <c r="M11" i="3"/>
  <c r="L11" i="3"/>
  <c r="Z10" i="3"/>
  <c r="Y10" i="3"/>
  <c r="X10" i="3"/>
  <c r="V10" i="3"/>
  <c r="U10" i="3"/>
  <c r="S10" i="3"/>
  <c r="P10" i="3"/>
  <c r="M10" i="3"/>
  <c r="L10" i="3"/>
  <c r="Z9" i="3"/>
  <c r="Y9" i="3"/>
  <c r="X9" i="3"/>
  <c r="V9" i="3"/>
  <c r="U9" i="3"/>
  <c r="S9" i="3"/>
  <c r="P9" i="3"/>
  <c r="M9" i="3"/>
  <c r="L9" i="3"/>
  <c r="Z8" i="3"/>
  <c r="Y8" i="3"/>
  <c r="X8" i="3"/>
  <c r="V8" i="3"/>
  <c r="U8" i="3"/>
  <c r="S8" i="3"/>
  <c r="P8" i="3"/>
  <c r="M8" i="3"/>
  <c r="L8" i="3"/>
  <c r="Z7" i="3"/>
  <c r="Y7" i="3"/>
  <c r="X7" i="3"/>
  <c r="V7" i="3"/>
  <c r="U7" i="3"/>
  <c r="S7" i="3"/>
  <c r="P7" i="3"/>
  <c r="M7" i="3"/>
  <c r="L7" i="3"/>
  <c r="Z6" i="3"/>
  <c r="Y6" i="3"/>
  <c r="X6" i="3"/>
  <c r="V6" i="3"/>
  <c r="U6" i="3"/>
  <c r="S6" i="3"/>
  <c r="P6" i="3"/>
  <c r="M6" i="3"/>
  <c r="L6" i="3"/>
  <c r="AA95" i="2" l="1"/>
  <c r="V95" i="2"/>
  <c r="U95" i="2"/>
  <c r="S95" i="2"/>
  <c r="R95" i="2"/>
  <c r="AA94" i="2"/>
  <c r="V94" i="2"/>
  <c r="U94" i="2"/>
  <c r="S94" i="2"/>
  <c r="R94" i="2"/>
  <c r="AA93" i="2"/>
  <c r="V93" i="2"/>
  <c r="U93" i="2"/>
  <c r="S93" i="2"/>
  <c r="R93" i="2"/>
  <c r="AA92" i="2"/>
  <c r="V92" i="2"/>
  <c r="U92" i="2"/>
  <c r="S92" i="2"/>
  <c r="R92" i="2"/>
  <c r="AA91" i="2"/>
  <c r="V91" i="2"/>
  <c r="U91" i="2"/>
  <c r="S91" i="2"/>
  <c r="R91" i="2"/>
  <c r="AA90" i="2"/>
  <c r="S90" i="2"/>
  <c r="R90" i="2"/>
  <c r="S88" i="2"/>
  <c r="AA85" i="2"/>
  <c r="S85" i="2"/>
  <c r="AA84" i="2"/>
  <c r="S84" i="2"/>
  <c r="AA83" i="2"/>
  <c r="S83" i="2"/>
  <c r="AA81" i="2"/>
  <c r="W81" i="2"/>
  <c r="X81" i="2" s="1"/>
  <c r="S81" i="2"/>
  <c r="R81" i="2"/>
  <c r="AA80" i="2"/>
  <c r="W80" i="2"/>
  <c r="X80" i="2" s="1"/>
  <c r="S80" i="2"/>
  <c r="R80" i="2"/>
  <c r="AA79" i="2"/>
  <c r="W79" i="2"/>
  <c r="X79" i="2" s="1"/>
  <c r="S79" i="2"/>
  <c r="R79" i="2"/>
  <c r="AA78" i="2"/>
  <c r="W78" i="2"/>
  <c r="X78" i="2" s="1"/>
  <c r="S78" i="2"/>
  <c r="R78" i="2"/>
  <c r="AA77" i="2"/>
  <c r="W77" i="2"/>
  <c r="X77" i="2" s="1"/>
  <c r="S77" i="2"/>
  <c r="R77" i="2"/>
  <c r="AA75" i="2"/>
  <c r="W75" i="2"/>
  <c r="X75" i="2" s="1"/>
  <c r="S75" i="2"/>
  <c r="R75" i="2"/>
  <c r="AA74" i="2"/>
  <c r="W74" i="2"/>
  <c r="X74" i="2" s="1"/>
  <c r="S74" i="2"/>
  <c r="R74" i="2"/>
  <c r="AA73" i="2"/>
  <c r="W73" i="2"/>
  <c r="X73" i="2" s="1"/>
  <c r="S73" i="2"/>
  <c r="R73" i="2"/>
  <c r="S71" i="2"/>
  <c r="AA70" i="2"/>
  <c r="W70" i="2"/>
  <c r="X70" i="2" s="1"/>
  <c r="S70" i="2"/>
  <c r="R70" i="2"/>
  <c r="AA69" i="2"/>
  <c r="W69" i="2"/>
  <c r="X69" i="2" s="1"/>
  <c r="S69" i="2"/>
  <c r="R69" i="2"/>
  <c r="AA68" i="2"/>
  <c r="W68" i="2"/>
  <c r="X68" i="2" s="1"/>
  <c r="S68" i="2"/>
  <c r="R68" i="2"/>
  <c r="AA66" i="2"/>
  <c r="W66" i="2"/>
  <c r="X66" i="2" s="1"/>
  <c r="R66" i="2"/>
  <c r="AA65" i="2"/>
  <c r="AA64" i="2"/>
  <c r="W64" i="2"/>
  <c r="X64" i="2" s="1"/>
  <c r="R64" i="2"/>
  <c r="AA62" i="2"/>
  <c r="W62" i="2"/>
  <c r="X62" i="2" s="1"/>
  <c r="S62" i="2"/>
  <c r="R62" i="2"/>
  <c r="AA61" i="2"/>
  <c r="W61" i="2"/>
  <c r="X61" i="2" s="1"/>
  <c r="S61" i="2"/>
  <c r="R61" i="2"/>
  <c r="AA60" i="2"/>
  <c r="W60" i="2"/>
  <c r="X60" i="2" s="1"/>
  <c r="S60" i="2"/>
  <c r="R60" i="2"/>
  <c r="AA59" i="2"/>
  <c r="W59" i="2"/>
  <c r="X59" i="2" s="1"/>
  <c r="S59" i="2"/>
  <c r="R59" i="2"/>
  <c r="AA58" i="2"/>
  <c r="W58" i="2"/>
  <c r="X58" i="2" s="1"/>
  <c r="S58" i="2"/>
  <c r="R58" i="2"/>
  <c r="AA57" i="2"/>
  <c r="W57" i="2"/>
  <c r="X57" i="2" s="1"/>
  <c r="S57" i="2"/>
  <c r="R57" i="2"/>
  <c r="W55" i="2"/>
  <c r="X55" i="2" s="1"/>
  <c r="S55" i="2"/>
  <c r="R55" i="2"/>
  <c r="W54" i="2"/>
  <c r="X54" i="2" s="1"/>
  <c r="S54" i="2"/>
  <c r="R54" i="2"/>
  <c r="AA51" i="2"/>
  <c r="W51" i="2"/>
  <c r="S51" i="2"/>
  <c r="R51" i="2"/>
  <c r="AA50" i="2"/>
  <c r="W50" i="2"/>
  <c r="S50" i="2"/>
  <c r="R50" i="2"/>
  <c r="AA49" i="2"/>
  <c r="W49" i="2"/>
  <c r="S49" i="2"/>
  <c r="R49" i="2"/>
  <c r="AA48" i="2"/>
  <c r="W48" i="2"/>
  <c r="S48" i="2"/>
  <c r="R48" i="2"/>
  <c r="AA47" i="2"/>
  <c r="W47" i="2"/>
  <c r="S47" i="2"/>
  <c r="R47" i="2"/>
  <c r="AA45" i="2"/>
  <c r="W45" i="2"/>
  <c r="S45" i="2"/>
  <c r="R45" i="2"/>
  <c r="AA44" i="2"/>
  <c r="W44" i="2"/>
  <c r="R44" i="2"/>
  <c r="AA43" i="2"/>
  <c r="W43" i="2"/>
  <c r="X43" i="2" s="1"/>
  <c r="R43" i="2"/>
  <c r="AA41" i="2"/>
  <c r="W41" i="2"/>
  <c r="X41" i="2" s="1"/>
  <c r="S41" i="2"/>
  <c r="R41" i="2"/>
  <c r="AA40" i="2"/>
  <c r="W40" i="2"/>
  <c r="S40" i="2"/>
  <c r="R40" i="2"/>
  <c r="AA39" i="2"/>
  <c r="W39" i="2"/>
  <c r="S39" i="2"/>
  <c r="R39" i="2"/>
  <c r="AA38" i="2"/>
  <c r="W38" i="2"/>
  <c r="S38" i="2"/>
  <c r="R38" i="2"/>
  <c r="AA37" i="2"/>
  <c r="W37" i="2"/>
  <c r="R37" i="2"/>
  <c r="AA36" i="2"/>
  <c r="W36" i="2"/>
  <c r="R36" i="2"/>
  <c r="AA32" i="2"/>
  <c r="W32" i="2"/>
  <c r="X32" i="2" s="1"/>
  <c r="S32" i="2"/>
  <c r="R32" i="2"/>
  <c r="AA31" i="2"/>
  <c r="W31" i="2"/>
  <c r="X31" i="2" s="1"/>
  <c r="S31" i="2"/>
  <c r="R31" i="2"/>
  <c r="AA30" i="2"/>
  <c r="W30" i="2"/>
  <c r="X30" i="2" s="1"/>
  <c r="S30" i="2"/>
  <c r="R30" i="2"/>
  <c r="AA29" i="2"/>
  <c r="W29" i="2"/>
  <c r="X29" i="2" s="1"/>
  <c r="S29" i="2"/>
  <c r="R29" i="2"/>
  <c r="AA28" i="2"/>
  <c r="W28" i="2"/>
  <c r="X28" i="2" s="1"/>
  <c r="S28" i="2"/>
  <c r="R28" i="2"/>
  <c r="AA27" i="2"/>
  <c r="W27" i="2"/>
  <c r="X27" i="2" s="1"/>
  <c r="S27" i="2"/>
  <c r="R27" i="2"/>
  <c r="AA26" i="2"/>
  <c r="W26" i="2"/>
  <c r="X26" i="2" s="1"/>
  <c r="S26" i="2"/>
  <c r="R26" i="2"/>
  <c r="AA25" i="2"/>
  <c r="W25" i="2"/>
  <c r="X25" i="2" s="1"/>
  <c r="S25" i="2"/>
  <c r="R25" i="2"/>
  <c r="AA24" i="2"/>
  <c r="W24" i="2"/>
  <c r="S24" i="2"/>
  <c r="R24" i="2"/>
  <c r="AA23" i="2"/>
  <c r="W23" i="2"/>
  <c r="X23" i="2" s="1"/>
  <c r="S23" i="2"/>
  <c r="R23" i="2"/>
  <c r="AA22" i="2"/>
  <c r="W22" i="2"/>
  <c r="X22" i="2" s="1"/>
  <c r="S22" i="2"/>
  <c r="R22" i="2"/>
  <c r="AA21" i="2"/>
  <c r="S21" i="2"/>
  <c r="AA20" i="2"/>
  <c r="W20" i="2"/>
  <c r="X20" i="2" s="1"/>
  <c r="S20" i="2"/>
  <c r="R20" i="2"/>
  <c r="AA18" i="2"/>
  <c r="W18" i="2"/>
  <c r="X18" i="2" s="1"/>
  <c r="S18" i="2"/>
  <c r="R18" i="2"/>
  <c r="AA17" i="2"/>
  <c r="W17" i="2"/>
  <c r="X17" i="2" s="1"/>
  <c r="S17" i="2"/>
  <c r="R17" i="2"/>
  <c r="AA16" i="2"/>
  <c r="S16" i="2"/>
  <c r="AA15" i="2"/>
  <c r="S15" i="2"/>
  <c r="S14" i="2"/>
</calcChain>
</file>

<file path=xl/sharedStrings.xml><?xml version="1.0" encoding="utf-8"?>
<sst xmlns="http://schemas.openxmlformats.org/spreadsheetml/2006/main" count="1046" uniqueCount="637">
  <si>
    <t>УТВЕРЖДАЮ</t>
  </si>
  <si>
    <t>Главный врач ДУП</t>
  </si>
  <si>
    <t>"Санаторий "Приднепровский"</t>
  </si>
  <si>
    <t xml:space="preserve">Прейскурант на платные медицинские услуги </t>
  </si>
  <si>
    <t>№ п/п</t>
  </si>
  <si>
    <t>Наименование работ</t>
  </si>
  <si>
    <t xml:space="preserve">Утвержденный тариф </t>
  </si>
  <si>
    <t xml:space="preserve">стоимость </t>
  </si>
  <si>
    <t>резиденты/РБ, бел.руб.//до ден.</t>
  </si>
  <si>
    <t>в т.ч.НДС</t>
  </si>
  <si>
    <t>Отпускная цена</t>
  </si>
  <si>
    <t>для резидентов РБ,бел.руб.</t>
  </si>
  <si>
    <t>для нерезидентов РБ,бел.руб.</t>
  </si>
  <si>
    <t>до деном.</t>
  </si>
  <si>
    <t>материалов с НДС,бел.руб.</t>
  </si>
  <si>
    <t xml:space="preserve">без скидки </t>
  </si>
  <si>
    <t>со скидкой 5%</t>
  </si>
  <si>
    <t>со скидк. 5%</t>
  </si>
  <si>
    <t>Массаж</t>
  </si>
  <si>
    <t>Подготовка к проведению процедуры массажа</t>
  </si>
  <si>
    <t>Массаж головы ( 1 единица)</t>
  </si>
  <si>
    <t>3*</t>
  </si>
  <si>
    <t>Массаж шеи ( 1 единица)</t>
  </si>
  <si>
    <t>4*</t>
  </si>
  <si>
    <t>Массаж воротниковой зоны ( 1,5 единицы)</t>
  </si>
  <si>
    <t>5*</t>
  </si>
  <si>
    <t>Массаж верхней конечности ( 1,5 единицы)</t>
  </si>
  <si>
    <t>6*</t>
  </si>
  <si>
    <t>7*</t>
  </si>
  <si>
    <t>Массаж плечевого сустава ( 1 единица)</t>
  </si>
  <si>
    <t>8*</t>
  </si>
  <si>
    <t>Массаж локтевого сустава ( 1 единица)</t>
  </si>
  <si>
    <t>9*</t>
  </si>
  <si>
    <t>Массаж лучезапястного сустава ( 1 единица)</t>
  </si>
  <si>
    <t>10*</t>
  </si>
  <si>
    <t>Массаж кисти и предплечья ( 1 единица)</t>
  </si>
  <si>
    <t>11*</t>
  </si>
  <si>
    <t>Массаж области грудной клетки ( 2,5 единицы)</t>
  </si>
  <si>
    <t>12*</t>
  </si>
  <si>
    <t>Массаж спины ( грудной отдел) ( 1,5 единицы)</t>
  </si>
  <si>
    <t>13*</t>
  </si>
  <si>
    <t>Массаж мышц передней брюшной стенки ( 1 единица)</t>
  </si>
  <si>
    <t>14*</t>
  </si>
  <si>
    <t>Массаж пояснично-крестцовой области ( 1 единица)</t>
  </si>
  <si>
    <t>15*</t>
  </si>
  <si>
    <t>16*</t>
  </si>
  <si>
    <t>Массаж области позвоночника ( 2,5 единицы)</t>
  </si>
  <si>
    <t>17*</t>
  </si>
  <si>
    <t>Массаж нижней конечности (1,5 единицы)</t>
  </si>
  <si>
    <t>18*</t>
  </si>
  <si>
    <t>Массаж нижней конечности и поясницы ( 2 единицы)</t>
  </si>
  <si>
    <t>19*</t>
  </si>
  <si>
    <t>Массаж тазобедренного сустава (1 единица)</t>
  </si>
  <si>
    <t>20*</t>
  </si>
  <si>
    <t>Массаж коленного сустава ( 1 единица)</t>
  </si>
  <si>
    <t>21*</t>
  </si>
  <si>
    <t>Массаж голеностопного сустава ( 1 единица)</t>
  </si>
  <si>
    <t>Лечебный массаж предстательной железы</t>
  </si>
  <si>
    <t>Вакуумный массаж шеи ( 1 единица)</t>
  </si>
  <si>
    <t>Вакуумный массаж воротниковой зоны ( 1,5 единицы)</t>
  </si>
  <si>
    <t>24*</t>
  </si>
  <si>
    <t>Вакуумный массаж плечевого сустава ( 1 единица)</t>
  </si>
  <si>
    <t>25*</t>
  </si>
  <si>
    <t>Вакуумный массаж межлопаточной области ( 1 единица)</t>
  </si>
  <si>
    <t>26*</t>
  </si>
  <si>
    <t>Вакуумный массаж верхней конечности ( 1,5 единицы)</t>
  </si>
  <si>
    <t>27*</t>
  </si>
  <si>
    <t>Вакуумный массаж области печени ( 1 единица)</t>
  </si>
  <si>
    <t>28*</t>
  </si>
  <si>
    <t>Вакуумный массаж области грудной клетки ( 1,5 единиц)</t>
  </si>
  <si>
    <t>29*</t>
  </si>
  <si>
    <t>Вакуумный массаж спины (1,5 единицы)</t>
  </si>
  <si>
    <t>30*</t>
  </si>
  <si>
    <t>Вакуумный массаж области живота ( 1 единица)</t>
  </si>
  <si>
    <t>31*</t>
  </si>
  <si>
    <t>Вакуумный массаж области позвоночника (1,5 единицы)</t>
  </si>
  <si>
    <t>32*</t>
  </si>
  <si>
    <t>Вакуумный массаж грудного отдела позвоночника ( 1 единица)</t>
  </si>
  <si>
    <t>33*</t>
  </si>
  <si>
    <t>Вакуумный массаж пояснично-крестцовой области ( 1 единица)</t>
  </si>
  <si>
    <t>34*</t>
  </si>
  <si>
    <t>Вакуумный массаж спины и поясницы ( 1,5 единицы)</t>
  </si>
  <si>
    <t>35*</t>
  </si>
  <si>
    <t>Вакуумный массаж тазобедренного сустава ( 1 единица)</t>
  </si>
  <si>
    <t>36*</t>
  </si>
  <si>
    <t>Вакуумный массаж нижней конечности ( 1,5 единицы)</t>
  </si>
  <si>
    <t>в тариф доп-но включается подготовка к массажу,пункт 1 данного прейскуранта</t>
  </si>
  <si>
    <t xml:space="preserve">электростатический вибромассаж </t>
  </si>
  <si>
    <t xml:space="preserve">         Электролечение</t>
  </si>
  <si>
    <t>Электрофорез постоянным током</t>
  </si>
  <si>
    <t>Гидрогальванические камерные ванны</t>
  </si>
  <si>
    <t>Электросон,трансцеребральная электротерапия</t>
  </si>
  <si>
    <t>Диадинамотерапия</t>
  </si>
  <si>
    <t>Амплипульстерапия,1 зона</t>
  </si>
  <si>
    <t>Амплипульстерапия, 2 зона</t>
  </si>
  <si>
    <t>Интерференцтерапия</t>
  </si>
  <si>
    <t>Дарсонвализация местная</t>
  </si>
  <si>
    <t>Ультравысокочастотная терапия</t>
  </si>
  <si>
    <t>Магнитотерапия местная ( Фотоспок)</t>
  </si>
  <si>
    <t>Магнитотерапия полостная</t>
  </si>
  <si>
    <t>Магнитотерапия общая ( на аппарате "Униспок") ( с простыней)</t>
  </si>
  <si>
    <t>Магнитотерапия общая ( на аппарате "Униспок") ( каждая последующая)</t>
  </si>
  <si>
    <t>Магнитотерапия общая ( на аппарате "Магнитотурботрон") (15 мин.)</t>
  </si>
  <si>
    <t>Магнитостимуляция мышц тазового дна на аппарате "Авантрон"</t>
  </si>
  <si>
    <t>Вакуумтерапия на установке VACUMED,30 мин. ( с мешком)</t>
  </si>
  <si>
    <t>Вакуумтерапия на установке VACUMED,30 мин.</t>
  </si>
  <si>
    <t>Видимое,инфракрасное облучение общее,местное</t>
  </si>
  <si>
    <t>Лазеротерапия,магнитолазеротерапия чрезкожная ( 1 сустав)</t>
  </si>
  <si>
    <t>Лазеротерапия,магнитолазеротерапия чрезкожная ( 2 сустава)</t>
  </si>
  <si>
    <t>Надвенное лазерное облучение,магнитолазерное облучение</t>
  </si>
  <si>
    <t xml:space="preserve">        Воздействие факторами механической природы</t>
  </si>
  <si>
    <t>Ультрафонофорез</t>
  </si>
  <si>
    <t>Пневмокомпрессионная терапия</t>
  </si>
  <si>
    <t>Пневмокомпрессионная терапия ( со стоимостью чулка)</t>
  </si>
  <si>
    <t>Пневмокомпрессионная терапия на аппарате "Active Press ( для верхних конечностей)</t>
  </si>
  <si>
    <t>Пневмокомпрессионная терапия на аппарате "Active Press ( для верхних конечностей) ( со  чулком)</t>
  </si>
  <si>
    <t>Пневмокомпрессионная терапия на аппарате "Active Press ( для нижних конечностей)</t>
  </si>
  <si>
    <t>Пневмокомпрессионная терапия на аппарате "Active Press ( для нижних конечностей) ( со штанами)</t>
  </si>
  <si>
    <t>Механич. аппарат-й м-ж на массажном кресле (для стоп)</t>
  </si>
  <si>
    <t>Механич. аппарат-й м-ж на массажн. кушетке,массажном кресле(16м)</t>
  </si>
  <si>
    <t>Механич. аппарат-й м-ж на массажном кресле(16м) ( с чулком)</t>
  </si>
  <si>
    <t>Механич. аппарат-й м-ж на массажном кресле(3D"Royal"RK-6101) ( с чулком)</t>
  </si>
  <si>
    <t>Механич. аппарат-й м-ж на массажном кресле(3D"Royal"RK-6101) ( каждая послед.)</t>
  </si>
  <si>
    <t>Механич. аппарат-й м-ж на массажн. кушетке с локальн. термотерап.(20 м)( Нуга Бест)</t>
  </si>
  <si>
    <t>Механич.аппарат-й м-ж на массажн. кушетке с электростимул.мышц(20 м)</t>
  </si>
  <si>
    <t>Ингаляции лекарственные</t>
  </si>
  <si>
    <t>Аромафитотерапия</t>
  </si>
  <si>
    <t>Галотерапия</t>
  </si>
  <si>
    <t>Галотерапия ( каждая последующая)</t>
  </si>
  <si>
    <t>Камерная спелеотерапия</t>
  </si>
  <si>
    <t>Камерная спелеотерапия ( каждая последующая)</t>
  </si>
  <si>
    <t>Коктейли кислородные ( на основе  сока)</t>
  </si>
  <si>
    <t>Фиточай</t>
  </si>
  <si>
    <t>Гипокситерапия ( "горный воздух")</t>
  </si>
  <si>
    <t xml:space="preserve">       Озонотерапия</t>
  </si>
  <si>
    <t>ректальная инсуфляция ( микроклизма)</t>
  </si>
  <si>
    <t>пероральный прием жидкости (озонированная дистилированная вода)</t>
  </si>
  <si>
    <t>подкожное введение озоно-кислородной смеси ( обкалывание суставов),1 зона</t>
  </si>
  <si>
    <t>подкожное введение озоно-кислородной смеси ( обкалывание суставов),2 зоны</t>
  </si>
  <si>
    <t>подкожное введение озоно-кислородной смеси ( обкалывание суставов),3 зоны</t>
  </si>
  <si>
    <t>подкожное введение озоно-кислородной смеси ( обкалывание суставов),4 зоны</t>
  </si>
  <si>
    <t>Циркулярный душ</t>
  </si>
  <si>
    <t>Восходящий душ</t>
  </si>
  <si>
    <t>Душ струевой</t>
  </si>
  <si>
    <t>Ванны вибрационные</t>
  </si>
  <si>
    <t xml:space="preserve">       Бальнеотерапия</t>
  </si>
  <si>
    <t>Ванны минеральные (хлоридные натриевые)</t>
  </si>
  <si>
    <t>Минерально-жемчужные ванны</t>
  </si>
  <si>
    <t>Минерально-жемчужные ванны ( с добавлением хвои)</t>
  </si>
  <si>
    <t>Суховоздушные углекислые ванны</t>
  </si>
  <si>
    <t>Лекарственная ванна с экстрактом грязей сапропелевых ( дет.)</t>
  </si>
  <si>
    <t>Лекарственная ванна с экстрактом грязей сапропелевых ( взр.)</t>
  </si>
  <si>
    <t>Лекарственная ванна д/детей с концентратом "ИММУН LIFE"</t>
  </si>
  <si>
    <t>Лекарственная ванна с белым скипидаром</t>
  </si>
  <si>
    <t>Лекарственная ванна с желтым скипидаром</t>
  </si>
  <si>
    <t>Лекарственная ванна с йодо-бромом</t>
  </si>
  <si>
    <t>Лекарственная ванна со скипофитом "Движение"</t>
  </si>
  <si>
    <t>Лекарственная ванна со скипофитом "Живица"</t>
  </si>
  <si>
    <t>Лекарственная ванна со скипофитом "Мужской"</t>
  </si>
  <si>
    <t>Лекарственная ванна со скипофитом "Нормализация веса"</t>
  </si>
  <si>
    <t>Лекарственная ванна со скипофитом "Женский"</t>
  </si>
  <si>
    <t>Лекарственная ванна со скипофитом "Релакс"</t>
  </si>
  <si>
    <t>Лекарственная ванна со скипофитом "Тонус"</t>
  </si>
  <si>
    <t>Лекарственная ванна со скипофитом "Общеукрепляющий"</t>
  </si>
  <si>
    <t>Лекарственная ванна со скипофитом "Омолаживающий"</t>
  </si>
  <si>
    <t>Лекарственная ванна с солью антистрессовой</t>
  </si>
  <si>
    <t>Лекарственная ванна с солью антицеллюлитной</t>
  </si>
  <si>
    <t>Лекарственная ванна с солью морской природной с валерианой</t>
  </si>
  <si>
    <t>Лекарственная ванна с солью древнего моря "Бишофит"</t>
  </si>
  <si>
    <t>Лекарств. ванна с солью морской д/ванн детской с раст.экстрактом эхинацеи</t>
  </si>
  <si>
    <t>Лекарственная ванна с экстрактом хвойным</t>
  </si>
  <si>
    <t xml:space="preserve">Лекарственная ванна с  оксидатом торфа </t>
  </si>
  <si>
    <t>Лекарственная ванна с концентратом "Тонус мышц и суставов"</t>
  </si>
  <si>
    <t>Смешанная ванна молочно-медовая</t>
  </si>
  <si>
    <t>Смешанная ванна "Горький шоколад"</t>
  </si>
  <si>
    <t>Смешанная ванна "Молочный шоколад"</t>
  </si>
  <si>
    <t xml:space="preserve">       Термолечение</t>
  </si>
  <si>
    <t>Аппликация сапропелевой грязи общая( к.№ 25 грязелечебница)</t>
  </si>
  <si>
    <t>Аппликация сапропелевой грязи местная (1 зона) ( к.№ 25 грязелечебница)</t>
  </si>
  <si>
    <t>Аппликация сапропелевой грязи местная (1 сустав) ( каб.4 к.2,каб.16 к.1)</t>
  </si>
  <si>
    <t>Аппликация сапропелевой грязи местная (2 сустава) ( каб.4 к.2,каб.16 к.1)</t>
  </si>
  <si>
    <t>Грязелечение  внутриполостное (сапропелевая грязь)</t>
  </si>
  <si>
    <t>Грязелечение внутриполостное с дополнит.аппликацией</t>
  </si>
  <si>
    <t>Десневые аппликации</t>
  </si>
  <si>
    <t xml:space="preserve">       Криотерапия местная</t>
  </si>
  <si>
    <t>криотерапия местная 5 мин.</t>
  </si>
  <si>
    <t>криотерапия местная 5 мин.( без простыни)</t>
  </si>
  <si>
    <t>криотерапия местная 7 мин.</t>
  </si>
  <si>
    <t>криотерапия местная 7 мин.( без простыни)</t>
  </si>
  <si>
    <t>криотерапия местная 10 мин.( без простыни)</t>
  </si>
  <si>
    <t>криотерапия местная 14 мин.( тазобедр.)</t>
  </si>
  <si>
    <t>криотерапия местная 14 мин.( без простыни) ( плечи)</t>
  </si>
  <si>
    <t>Ультразвуковая денситометрия</t>
  </si>
  <si>
    <t>на неинвазивном приборе "Ультразвуковой денситометр"</t>
  </si>
  <si>
    <t xml:space="preserve">             </t>
  </si>
  <si>
    <t xml:space="preserve">                                            Электрокардиографические исследования</t>
  </si>
  <si>
    <t>Электрокардиограмма в12-ти отведениях без функциональных проб</t>
  </si>
  <si>
    <t xml:space="preserve">                                           Лечебная физкультура</t>
  </si>
  <si>
    <t>Лечебная физкультура для терапевтич. больных в период выздоровления или</t>
  </si>
  <si>
    <t>при хроническом течении заболевания: при индивидуальном методе занятий</t>
  </si>
  <si>
    <t>при малогрупповом методе занятий ( до 5 чел)</t>
  </si>
  <si>
    <t>при групповом методе занятий (от6 до 15 человек)</t>
  </si>
  <si>
    <t>Лечебная физкультура для травматологич.больных после иммобилизации : при</t>
  </si>
  <si>
    <t xml:space="preserve">индивидуальном методе занятий  </t>
  </si>
  <si>
    <t>Лечебная физкультура для травматологич. больных после иммобилизации  при</t>
  </si>
  <si>
    <t>травмах позвоночника :при индивидуальном методе занятий</t>
  </si>
  <si>
    <t>Лечебная физкультура для неврологич. больных :при индивид. методе занятий</t>
  </si>
  <si>
    <t>Лечебная физкультура при проведении корригирующей гимнастики с детьми</t>
  </si>
  <si>
    <t>школьного возраста :                 при индивидуальном методе занятий</t>
  </si>
  <si>
    <t>дошкольного возраста :             при индивидуальном методе занятий</t>
  </si>
  <si>
    <t>Лечебная физкультура при проведении корригирующ. гимнастики со взрослыми</t>
  </si>
  <si>
    <t>при индивидуальном методе занятий</t>
  </si>
  <si>
    <t>Гидрокинезотерапия</t>
  </si>
  <si>
    <t>Лечебное плавание,лечебная гимн-ка в воде :</t>
  </si>
  <si>
    <t xml:space="preserve">Гидроаэробика в бассейне с минерал. водой: </t>
  </si>
  <si>
    <t xml:space="preserve"> Механотерапия (из расчета на одну область)</t>
  </si>
  <si>
    <t>Механотерапия на аппаратах блокового типа</t>
  </si>
  <si>
    <t>Механотерапия на тренажерах</t>
  </si>
  <si>
    <t>Механотерапия с использованием тренирующих устройств, в т.ч .иппотерапия</t>
  </si>
  <si>
    <t>Механотерапия на тренажере "VACU ELITE"                                                          15 мин.</t>
  </si>
  <si>
    <t>30 мин.</t>
  </si>
  <si>
    <t xml:space="preserve">Гинекологические минеральные орошения </t>
  </si>
  <si>
    <t>д/резидентов РБ</t>
  </si>
  <si>
    <t xml:space="preserve">                                           Иглорефлексотерапия</t>
  </si>
  <si>
    <t>Классическое иглоукалывание</t>
  </si>
  <si>
    <t>Прогревание точек акупунктуры (фитосвечи)</t>
  </si>
  <si>
    <t>Аурикулярная рефлексотерапия</t>
  </si>
  <si>
    <t>Пиявка,1 шт.</t>
  </si>
  <si>
    <t>Пунктурная гирудотерапия ( с 1 пиявкой)</t>
  </si>
  <si>
    <t>Пунктурная гирудотерапия ( с 2 пиявками)</t>
  </si>
  <si>
    <t>Пунктурная гирудотерапия ( с 3 пиявками)</t>
  </si>
  <si>
    <t>Пунктурная гирудотерапия ( с 4 пиявками)</t>
  </si>
  <si>
    <t>Пунктурная гирудотерапия ( с 5 пиявками)</t>
  </si>
  <si>
    <t>Пунктурная гирудотерапия ( с 6 пиявками)</t>
  </si>
  <si>
    <t>Пунктурная гирудотерапия ( с 7 пиявками)</t>
  </si>
  <si>
    <t xml:space="preserve">                                          </t>
  </si>
  <si>
    <t>Манипуляции общего назначения</t>
  </si>
  <si>
    <t>Неинвазивный анализатор "АМП"</t>
  </si>
  <si>
    <t>Внутримышечная инъекция</t>
  </si>
  <si>
    <t>Внутривенное струйное введение лекарственных средств</t>
  </si>
  <si>
    <t>Клизма очистительная</t>
  </si>
  <si>
    <t>Клизма лекарственная</t>
  </si>
  <si>
    <t>Клизма масляная</t>
  </si>
  <si>
    <t>Ультразвуковые исследования на цветных цифровых ультразвуковых аппаратах</t>
  </si>
  <si>
    <t>с наличием сложного програмного обеспечения ( количество цифровых каналов более 512)</t>
  </si>
  <si>
    <t>Печень+желчный пузырь без определения функции</t>
  </si>
  <si>
    <t>Поджелудочная железа</t>
  </si>
  <si>
    <t>Селезенка</t>
  </si>
  <si>
    <t>Желудок с заполнением жидкостью</t>
  </si>
  <si>
    <t xml:space="preserve">Почки и надпочечники </t>
  </si>
  <si>
    <t xml:space="preserve">Мочевой пузырь </t>
  </si>
  <si>
    <t>Мочевой пузырь с определением остаточной мочи</t>
  </si>
  <si>
    <t xml:space="preserve">Почки , надпочечники ,мочевой пузырь </t>
  </si>
  <si>
    <t xml:space="preserve">Почки,надпочечники и мочевой пузырь с определением остаточной мочи </t>
  </si>
  <si>
    <t>Предстательная железа с мочевым пузырем и определением остаточной мочи</t>
  </si>
  <si>
    <t>( трансабдоминально)</t>
  </si>
  <si>
    <t>Предстательная железа ( трансректально)</t>
  </si>
  <si>
    <t>Узи органов малого таза с моч.пузырем ( гинекологич.)</t>
  </si>
  <si>
    <t>Органы брюшной полости и почки (печень и желчный пузырь без  опр.функц.,подж.</t>
  </si>
  <si>
    <t>железа,селезенка,почки и надпочечники,кишечник без заполнения жидкостью)</t>
  </si>
  <si>
    <t>Щитовидная железа с лимфатическими поверхностными узлами</t>
  </si>
  <si>
    <t>Молочные железы с лимфатическими поверхностными узлами</t>
  </si>
  <si>
    <t>Слюнные железы</t>
  </si>
  <si>
    <t>Мягкие ткани</t>
  </si>
  <si>
    <t>Суставы непарные</t>
  </si>
  <si>
    <t>Суставы парные</t>
  </si>
  <si>
    <t>Мягкие ткани+суставы парные</t>
  </si>
  <si>
    <t>Глазные орбиты</t>
  </si>
  <si>
    <t>Эхокардиография (М+В режим + допплер +цветное картирование)</t>
  </si>
  <si>
    <t>Транскраниальная допплерография</t>
  </si>
  <si>
    <t>Дуплексное сканирование брахиоцефальных сосудов с цветным</t>
  </si>
  <si>
    <t xml:space="preserve">и энергетическим допплером </t>
  </si>
  <si>
    <t>Дуплексное сканирование сосудов с цветным</t>
  </si>
  <si>
    <t>и энергетическим допплером одного артериального бассейна</t>
  </si>
  <si>
    <t>(верхних или нижних конечностей)</t>
  </si>
  <si>
    <t xml:space="preserve">и энергетическим допплером одного </t>
  </si>
  <si>
    <t xml:space="preserve">венозного бассейна </t>
  </si>
  <si>
    <t>Экономист</t>
  </si>
  <si>
    <t>О.В.Куролес</t>
  </si>
  <si>
    <t>Прейскурант на платные косметические услуги</t>
  </si>
  <si>
    <t>№</t>
  </si>
  <si>
    <t>Утвержденный тариф без НДС</t>
  </si>
  <si>
    <t>Утвержденный тариф с НДС</t>
  </si>
  <si>
    <t>Ст-ть матер.с НДС</t>
  </si>
  <si>
    <t>ИТОГО д/РБ,бел.руб.</t>
  </si>
  <si>
    <t>Отпускная цена с НДС</t>
  </si>
  <si>
    <t xml:space="preserve"> бел.руб.</t>
  </si>
  <si>
    <t>после деном.</t>
  </si>
  <si>
    <t>бел.руб.</t>
  </si>
  <si>
    <t>SPA-процедуры</t>
  </si>
  <si>
    <t>Антицеллюлитная SPA-процедура "Обертывание"</t>
  </si>
  <si>
    <t>Антицеллюлитная SPA-процедура "Обертывание" (без скраба)</t>
  </si>
  <si>
    <t>Парафинотерапия рук</t>
  </si>
  <si>
    <t>Маска альгинатная " Лифтинг+разглаживание"</t>
  </si>
  <si>
    <t>Маска кислородная д/лица</t>
  </si>
  <si>
    <t>Экспресс-мини баня "Кедровая бочка"</t>
  </si>
  <si>
    <t>Релаксационный сеанс на аппарате сухого флоатинга Nuvola SPA JET</t>
  </si>
  <si>
    <t>Стоунтерапия: коррекция фигуры при помощи горячих жадеитовых камней</t>
  </si>
  <si>
    <t>Стоунтерапия контрастными камнями</t>
  </si>
  <si>
    <t xml:space="preserve">Стоунтерапия лица:криомассаж лица целебными полудрагоценными камнями </t>
  </si>
  <si>
    <t>Русский гречишный массаж</t>
  </si>
  <si>
    <t>Лимфодренажный массаж</t>
  </si>
  <si>
    <t>Тайский массаж</t>
  </si>
  <si>
    <t>Тибетский массаж</t>
  </si>
  <si>
    <t>Ихтио-массаж рук</t>
  </si>
  <si>
    <t>Ихтио-массаж ног</t>
  </si>
  <si>
    <t>Гидромассаж кистей рук</t>
  </si>
  <si>
    <t>Гидромассаж стоп и лодыжек</t>
  </si>
  <si>
    <t>Услуги с использованием SPA- капсулы</t>
  </si>
  <si>
    <t>Корпус № 1</t>
  </si>
  <si>
    <t>Маска альгинатная "Тонизирование и сияние кожи "</t>
  </si>
  <si>
    <t>Маска альгинатная "Лифтинг+ разглаживание"</t>
  </si>
  <si>
    <t>Антицел-ная SPA- процедура "Зеленый чай" ( гелевое)</t>
  </si>
  <si>
    <t>Антицел-ная SPA- процедура "Красное вино" ( гелевое)</t>
  </si>
  <si>
    <t>Антицел-ная SPA- процедура "Водорослевое моделирующее обертывание" ( гелевое)</t>
  </si>
  <si>
    <t>Антицеллюлитная программа "Медовая нега в SPA-капсуле"</t>
  </si>
  <si>
    <t xml:space="preserve">                                                                                   Корпус № 2</t>
  </si>
  <si>
    <t>Маска альгинатная с оливой</t>
  </si>
  <si>
    <t>Маска альгинатная с ацеролой и витамином С</t>
  </si>
  <si>
    <t>Антицел-ная SPA- процедура "Красное вино+водоросли" ( гелевое)</t>
  </si>
  <si>
    <t>Антицел-ная SPA- процедура "Клубника"</t>
  </si>
  <si>
    <t xml:space="preserve">Антицел-ная SPA- процедура "Морские водоросли и зеленый чай" </t>
  </si>
  <si>
    <t>Мультиполярная терапия (на аппарате "Q-Frequency")</t>
  </si>
  <si>
    <t>Процедуры на лице: лицо,шея РЧ выс/низкого сопротивления</t>
  </si>
  <si>
    <t>Процедуры на лице: лицо,шея РЧ выс/низкого сопротивления ( с массажем лица)</t>
  </si>
  <si>
    <t>Процедуры на теле:</t>
  </si>
  <si>
    <t>рука+плечо</t>
  </si>
  <si>
    <t>грудь+декольте</t>
  </si>
  <si>
    <t>живот</t>
  </si>
  <si>
    <t>ягодицы+задняя поверхность бедер</t>
  </si>
  <si>
    <t>нога ( передняя поверхность бедер+голень)</t>
  </si>
  <si>
    <t>нижняя поверхность спины+талия</t>
  </si>
  <si>
    <t>Мультиполярная терапия ( на аппарате Venus Legasy)</t>
  </si>
  <si>
    <t>Процедуры на лице: лицо+подбородок</t>
  </si>
  <si>
    <t>Процедуры на лице: лицо+подбородок ( без вакуумного массажа)</t>
  </si>
  <si>
    <t>с 18.08.</t>
  </si>
  <si>
    <t>40 мин.</t>
  </si>
  <si>
    <t>Процедуры на лице: шея+декольте</t>
  </si>
  <si>
    <t>область живота</t>
  </si>
  <si>
    <t>передняя поверхность бедер</t>
  </si>
  <si>
    <t>Электростимуляция на аппарате "MYA"</t>
  </si>
  <si>
    <t>Электростимуляция+ультразвуковая терапия программа Р17</t>
  </si>
  <si>
    <t>Электростимуляция+ультразвуковая терапия программа Р21</t>
  </si>
  <si>
    <t xml:space="preserve">Лицевая маска </t>
  </si>
  <si>
    <t>Аппарат "VellaShape II"</t>
  </si>
  <si>
    <t>Область живота</t>
  </si>
  <si>
    <t>Область ягодиц и задней поверхность бедер</t>
  </si>
  <si>
    <t>Область передней и внутренней поверхности бедер</t>
  </si>
  <si>
    <t>Область плеча ( руки)</t>
  </si>
  <si>
    <t>Область боковых поверхностей туловища и спины</t>
  </si>
  <si>
    <t>Холистический массаж</t>
  </si>
  <si>
    <t>Ритуал "Свобода тела"</t>
  </si>
  <si>
    <t>Ритуал гармонизации "Свобода тела+лицо""</t>
  </si>
  <si>
    <t>Ритуал гармонизации "Свобода тела+стопы""</t>
  </si>
  <si>
    <t>Косметика ТHALAC</t>
  </si>
  <si>
    <t>Укрепление сосудов ног ( с лосьоном)</t>
  </si>
  <si>
    <t>Прейскурант на услуги бани ( сауны)</t>
  </si>
  <si>
    <t>Сауна индивидуальная (инфракрасная)</t>
  </si>
  <si>
    <t>Баня для группы пациентов (5 человек) ( без бассейна)</t>
  </si>
  <si>
    <t>Баня для группы пациентов (5 человек),1,5 ч.</t>
  </si>
  <si>
    <t>Баня для группы пациентов (5 человек),2 ч.</t>
  </si>
  <si>
    <t>Баня для группы пациентов (5 человек),2,5 ч.</t>
  </si>
  <si>
    <t>Баня для группы пациентов (5 человек),3 ч.</t>
  </si>
  <si>
    <t>Пунктурная гирудотерапия ( с 10 пиявками)</t>
  </si>
  <si>
    <t>Органы мошонки</t>
  </si>
  <si>
    <t>Пунктурная гирудотерапия ( с 8 пиявками)</t>
  </si>
  <si>
    <t>Антицел-ная SPA-процедура «Морская минеральная терапия «THALASSO кальциум» light</t>
  </si>
  <si>
    <t>Антицел-ная SPA-процедура «Морская минеральная терапия «THALASSO магнезиум» light</t>
  </si>
  <si>
    <t>Магнитотерапия местная( на аппарате "Ортоспок") ( с чулком)( стопа)</t>
  </si>
  <si>
    <t>Магнитотерапия местная( на аппарате "Ортоспок") ( каждая последующая) ( стопа)</t>
  </si>
  <si>
    <t>Магнитотерапия местная( на аппарате "Ортоспок") ( тазобедренный сустав)</t>
  </si>
  <si>
    <t>Магнитотерапия местная( на аппарате "Ортоспок") ( голеностопный сустав)</t>
  </si>
  <si>
    <t>Магнитотерапия местная( на аппарате "Ортоспок") ( плечевой сустав)</t>
  </si>
  <si>
    <t>Магнитотерапия местная( на аппарате "Ортоспок") ( суставы 2-х кистей)</t>
  </si>
  <si>
    <t>Магнитотерапия местная( на аппарате "Ортоспок") (коленный сустав)</t>
  </si>
  <si>
    <t>Магнитотерапия местная( на аппарате "Ортоспок") (поясничный отдел позвоночника)</t>
  </si>
  <si>
    <t>Магнитотерапия местная( на аппарате "Ортоспок") (шейно-грудной отдел позвоночника)</t>
  </si>
  <si>
    <t>Магнитотерапия местная( на аппарате "Ортоспок") (шейный отдел позвоночника)</t>
  </si>
  <si>
    <t>вводится в действие с 01.04.2022.</t>
  </si>
  <si>
    <t>"31" марта 2022 г.</t>
  </si>
  <si>
    <t>______________В.Л.Будник</t>
  </si>
  <si>
    <t>Маска антивозрастная для сухой, обезвоженной кожи</t>
  </si>
  <si>
    <t>с 27.04.</t>
  </si>
  <si>
    <t>Внутривенное введение озонированного физиологического раствора</t>
  </si>
  <si>
    <t>с 18.05</t>
  </si>
  <si>
    <t>Лазеротерапия,магнитолазеротерапия чрезкожная (аппарат LAS-Expert) ( 1 сустав)</t>
  </si>
  <si>
    <t>Лазеротерапия,магнитолазеротерапия чрезкожная (аппарат LAS-Expert)( 2 сустава)</t>
  </si>
  <si>
    <t xml:space="preserve">Внутривенное капельное введение раствора лекарственного средства </t>
  </si>
  <si>
    <t xml:space="preserve">       Карбокситерапия</t>
  </si>
  <si>
    <t>подкожное введение углекислого газа ( обкалывание суставов),1 зона</t>
  </si>
  <si>
    <t>подкожное введение углекислого газа ( обкалывание суставов),2 зоны</t>
  </si>
  <si>
    <t>подкожное введение углекислого газа ( обкалывание суставов),3 зоны</t>
  </si>
  <si>
    <t>подкожное введение углексислого газа ( обкалывание суставов),4 зоны</t>
  </si>
  <si>
    <t>оказываемые в УЗ "Рогачевская центральная районная больница"</t>
  </si>
  <si>
    <t>по клиническим лабораторным исследованиям</t>
  </si>
  <si>
    <t>для ДУП "Санаторий "Приднепровский" ( с учетом транспортных расходов)</t>
  </si>
  <si>
    <t xml:space="preserve">Стоимость услуги </t>
  </si>
  <si>
    <t>Возмещение транспортных</t>
  </si>
  <si>
    <t>Итого стоимость услуги</t>
  </si>
  <si>
    <t>для граждан РБ,руб.</t>
  </si>
  <si>
    <t>расходов, руб.</t>
  </si>
  <si>
    <t>для иностранных граждан,руб.</t>
  </si>
  <si>
    <t>Общий анализ крови</t>
  </si>
  <si>
    <t>Анализ крови на сахар</t>
  </si>
  <si>
    <t>Общий анализ мочи</t>
  </si>
  <si>
    <t>Общий анализ крови с формулой</t>
  </si>
  <si>
    <t>"23" мая 2022 г.</t>
  </si>
  <si>
    <t>вводится в действие с 24.05.2022 г.</t>
  </si>
  <si>
    <t>с 27.05</t>
  </si>
  <si>
    <t xml:space="preserve">Прейскурант на услуги бани </t>
  </si>
  <si>
    <t>Прейскурант на услуги бани  ( без бассейна)</t>
  </si>
  <si>
    <t>Баня для группы пациентов (не более 5 человек) ,1 ч.</t>
  </si>
  <si>
    <t>Баня для группы пациентов (не более 5 человек),1,5 ч.</t>
  </si>
  <si>
    <t>Баня для группы пациентов (не более 5 человек),2 ч.</t>
  </si>
  <si>
    <t>Баня для группы пациентов (не более 5 человек),2,5 ч.</t>
  </si>
  <si>
    <t>Баня для группы пациентов (не более 5 человек),3 ч.</t>
  </si>
  <si>
    <t>Прейскурант на услуги бани  ( с бассейном)</t>
  </si>
  <si>
    <t>Прейскурант на услуги стоматологические кабинета</t>
  </si>
  <si>
    <t>ДУП "Санаторий "Приднепровский"</t>
  </si>
  <si>
    <t>N п/п</t>
  </si>
  <si>
    <t>Наименование услуги</t>
  </si>
  <si>
    <t>Примерная стоимость, бел.руб.</t>
  </si>
  <si>
    <t>1.</t>
  </si>
  <si>
    <t>2.</t>
  </si>
  <si>
    <t>3.</t>
  </si>
  <si>
    <t>от 25 до 35</t>
  </si>
  <si>
    <t>4.</t>
  </si>
  <si>
    <t>5.</t>
  </si>
  <si>
    <t>Прейскурант на услуги косметиков</t>
  </si>
  <si>
    <t>Ориентировочная стоимость, бел.руб.</t>
  </si>
  <si>
    <t>( в зависимости от стоимости используемых материалов)</t>
  </si>
  <si>
    <t xml:space="preserve">  Комбинированная чистка лица</t>
  </si>
  <si>
    <t xml:space="preserve">  Ультразвуковая чистка лица</t>
  </si>
  <si>
    <t xml:space="preserve">  Карбокситерапия</t>
  </si>
  <si>
    <t xml:space="preserve">  Базовые уходы для всех типов кожи</t>
  </si>
  <si>
    <t>6.</t>
  </si>
  <si>
    <t xml:space="preserve">  Пилинги</t>
  </si>
  <si>
    <t>7.</t>
  </si>
  <si>
    <t xml:space="preserve">  Классический массаж лица ( без маски,с маской)</t>
  </si>
  <si>
    <t>8.</t>
  </si>
  <si>
    <t xml:space="preserve">  Вакуумный массаж лица (без маски,с маской)</t>
  </si>
  <si>
    <t>9.</t>
  </si>
  <si>
    <t xml:space="preserve">  Депиляция лица</t>
  </si>
  <si>
    <t>10.</t>
  </si>
  <si>
    <t xml:space="preserve">  Депиляция голени</t>
  </si>
  <si>
    <t>11.</t>
  </si>
  <si>
    <t xml:space="preserve">  Коррекция формы бровей</t>
  </si>
  <si>
    <t>12.</t>
  </si>
  <si>
    <t xml:space="preserve">  Окраска бровей</t>
  </si>
  <si>
    <t>Массаж верхней конечности, надплечья и лопатки ( 2 ед.)</t>
  </si>
  <si>
    <t>Лекарственная ванна "Дерматологическая" ( с концентратом дегтярный)</t>
  </si>
  <si>
    <t>Лекарственная ванна "Венотоник" ( с концентратом конского каштана)</t>
  </si>
  <si>
    <t>37*</t>
  </si>
  <si>
    <t xml:space="preserve">Наименование </t>
  </si>
  <si>
    <t>Цена за 1 сутки, руб.</t>
  </si>
  <si>
    <t>Цена за 1 час, руб.</t>
  </si>
  <si>
    <t>Санки</t>
  </si>
  <si>
    <t>-</t>
  </si>
  <si>
    <t>Решетка-гриль</t>
  </si>
  <si>
    <t xml:space="preserve">Набор шампуров </t>
  </si>
  <si>
    <t>Бадминтон</t>
  </si>
  <si>
    <t>Цена , руб.</t>
  </si>
  <si>
    <t xml:space="preserve"> Бильярд ( за 1 час игры)</t>
  </si>
  <si>
    <t>Приготовление свежевыжатого сока</t>
  </si>
  <si>
    <t>Стирка белья ( за 1 стирку)</t>
  </si>
  <si>
    <t>Подготовка к проведению процедуры массажа ( для электростатического вибромассажа)</t>
  </si>
  <si>
    <t>Электростатический вибромассаж шеи аппликатором ( 1 зона)</t>
  </si>
  <si>
    <t>Электростатический вибромассаж воротниковой зоны аппликатором ( 1,5 зоны)</t>
  </si>
  <si>
    <t>Электростатический вибромассаж верхней конечности аппликатором ( 1,5 зоны)</t>
  </si>
  <si>
    <t>Электростатический вибромассаж верхней конечности, надплечья и области лопатки аппликатором  ( 2,0 зоны)</t>
  </si>
  <si>
    <t>Электростатический вибромассаж плечевого сустава аппликатором ( 1,0 зоны)</t>
  </si>
  <si>
    <t>Электростатический вибромассаж локтевого сустава аппликатором ( 1,0 зоны)</t>
  </si>
  <si>
    <t>Электростатический вибромассаж лучезапястного сустава аппликатором ( 1,0 зоны)</t>
  </si>
  <si>
    <t>Электростатический вибромассаж кисти аппликатором ( 1,0 зоны)</t>
  </si>
  <si>
    <t>Электростатический вибромассаж области грудной клетки аппликатором ( 2,5 зоны)</t>
  </si>
  <si>
    <t>Электростатический вибромассаж спины аппликатором ( 1,5 зоны)</t>
  </si>
  <si>
    <t>Электростатический вибромассаж мышц передней брюшной стенки аппликатором ( 1,0 зоны)</t>
  </si>
  <si>
    <t>Электростатический вибромассаж пояснично-крестцовой области аппликатором ( 1,0 зоны)</t>
  </si>
  <si>
    <t>Электростатический вибромассаж спины и поясницы (от VII шейного позвонка до основания крестца и от левой до правой средней подмышечной линии) аппликатором (2,0 зоны)</t>
  </si>
  <si>
    <t>Электростатический вибромассаж шейно-грудного отдела позвоночника (области задней поверхности шеи и области спины до I поясничного позвонка от левой до правой задней подмышечной линии) аппликатором (2,0 зоны)</t>
  </si>
  <si>
    <t>Электростатический вибромассаж области позвоночника аппликатором ( 2,5 зоны)</t>
  </si>
  <si>
    <t>Электростатический вибромассаж нижней конечности аппликатором ( 1,5 зоны)</t>
  </si>
  <si>
    <t>Электростатический вибромассаж нижней конечности и поясницы (области стопы, голени, бедра, ягодичной и пояснично-крестцовой области) аппликатором ( 2,0 зоны)</t>
  </si>
  <si>
    <t>Электростатический вибромассаж тазобедренного сустава и ягодичной области (одноименной стороны) аппликатором (1,0 зоны)</t>
  </si>
  <si>
    <t>Электростатический вибромассаж коленного сустава аппликатором ( 1,0 зоны)</t>
  </si>
  <si>
    <t>Электростатический вибромассаж голеностопного сустава аппликатором ( 1,0 зоны)</t>
  </si>
  <si>
    <t>Электростатический вибромассаж стопы и голени аппликатором ( 1,0 зоны)</t>
  </si>
  <si>
    <t>Ударно-волновая терапия экстракорпоральная</t>
  </si>
  <si>
    <t>Подводный душ-массаж</t>
  </si>
  <si>
    <t>Стоимость матер.с НДС</t>
  </si>
  <si>
    <t>Утвержденный тариф с НДС,РБ</t>
  </si>
  <si>
    <t>Утвержденный тариф с НДС, нерезиденты РБ</t>
  </si>
  <si>
    <t>Отпуская цена с НДС</t>
  </si>
  <si>
    <t>Первичный осмотр биокинезиотерапевта</t>
  </si>
  <si>
    <t>67,50</t>
  </si>
  <si>
    <t>Биометрическая кинезиология,10 мин.</t>
  </si>
  <si>
    <t>Биометрическая кинезиология,15 мин.</t>
  </si>
  <si>
    <t>Биометрическая кинезиология,20 мин.</t>
  </si>
  <si>
    <t xml:space="preserve"> 3.</t>
  </si>
  <si>
    <t xml:space="preserve">Антицел-ная SPA- процедура "Водорослевое моделирующее обертывание" </t>
  </si>
  <si>
    <t>Ультразвуковая терапия ( 1 сустав)</t>
  </si>
  <si>
    <t>Ультразвуковая терапия ( 2 сустава)</t>
  </si>
  <si>
    <t>Лекарственная ванна пантовая ( для женщин)</t>
  </si>
  <si>
    <t>Лекарственная ванна пантовая ( для мужчин)</t>
  </si>
  <si>
    <t xml:space="preserve">Антицел-ная SPA- процедура "Двойной шоколад" </t>
  </si>
  <si>
    <t>Первичный осмотр ( консультация)</t>
  </si>
  <si>
    <t>Снятие зубных отложений ( 1 зуб) ( профессиональная гигиена)- ультразвуковая чистка</t>
  </si>
  <si>
    <t>Лечение кариеса ( 1 зуб) фотополимерная пломба</t>
  </si>
  <si>
    <t>от 85,00 до 140,00</t>
  </si>
  <si>
    <t>Лечение 1 канала  (1 зуб) пульпит, периодонтит</t>
  </si>
  <si>
    <t>от 90,00 до 120,00</t>
  </si>
  <si>
    <t>Палки д/скандинавской ходьбы (1 пара)</t>
  </si>
  <si>
    <t>Антицел-ная SPA- процедура "Виноград"</t>
  </si>
  <si>
    <t xml:space="preserve">Подводное вытяжение </t>
  </si>
  <si>
    <t>Антицел-ная SPA- процедура "Клюква"</t>
  </si>
  <si>
    <t>Маска альгинатная "Лифтинг+разглаживание"</t>
  </si>
  <si>
    <t xml:space="preserve">Вибрационный массаж  ( на аппарате  SFERA) </t>
  </si>
  <si>
    <t xml:space="preserve">Общий вибрационный массаж   ( на аппарате  SFERA) </t>
  </si>
  <si>
    <t xml:space="preserve">Антицеллюлитный массаж  проблемных зон  ( на аппарате  SFERA) </t>
  </si>
  <si>
    <t>Вибрационный массаж  ( на аппарате  SFERA) (  область воротниковой зоны)</t>
  </si>
  <si>
    <t>Вибрационный массаж  ( на аппарате  SFERA) (  область спины и поясницы)</t>
  </si>
  <si>
    <t>Вибрационный массаж  ( на аппарате  SFERA) (  массаж передней брюшной стенки)</t>
  </si>
  <si>
    <t>вводится в действие с 08.04.2024 г.</t>
  </si>
  <si>
    <t>13.</t>
  </si>
  <si>
    <t xml:space="preserve">  Косметические процедуры на аппарате Preime DermaFacial:</t>
  </si>
  <si>
    <t xml:space="preserve">  Мезотерапия </t>
  </si>
  <si>
    <t xml:space="preserve">  DermaShine "Шик и блеск"</t>
  </si>
  <si>
    <t xml:space="preserve">  Light&amp;Hydrate DermaFacial "Глубокое увлажнение"</t>
  </si>
  <si>
    <t xml:space="preserve">  Deep Cleanse "Супер очищение"  ( Аквачистка)</t>
  </si>
  <si>
    <t xml:space="preserve">  Deep Cleanse с увлажнением "Супер очищение с увлажнением"</t>
  </si>
  <si>
    <t xml:space="preserve">  Мезотерапия + микротоки</t>
  </si>
  <si>
    <t xml:space="preserve">  Фарфоровая куколка "Глубокое очищение с увлажнением"</t>
  </si>
  <si>
    <t xml:space="preserve">  Лифтинг+увлажнение</t>
  </si>
  <si>
    <t>90-100</t>
  </si>
  <si>
    <t>70-90</t>
  </si>
  <si>
    <t>60-80</t>
  </si>
  <si>
    <t>36-40 ( без маски)</t>
  </si>
  <si>
    <t>60-70 ( с маской)</t>
  </si>
  <si>
    <t>50 ( без маски)</t>
  </si>
  <si>
    <t>70-80 ( с маской)</t>
  </si>
  <si>
    <t xml:space="preserve">Лыжи с креплением </t>
  </si>
  <si>
    <t>Мангал (стационарный)</t>
  </si>
  <si>
    <t>Мангал (переносной)</t>
  </si>
  <si>
    <t>Набор для настольного тенниса (2 ракетки и 1 мячик)</t>
  </si>
  <si>
    <t>Теннисный корт (кроме отдыхающих ДУП «Санаторий «Приднепровский»)</t>
  </si>
  <si>
    <t>Набор для игры в большой теннис (2 теннисные ракетки и  3 мячика)</t>
  </si>
  <si>
    <t>3,23-4,27</t>
  </si>
  <si>
    <t>пока не вводим</t>
  </si>
  <si>
    <t xml:space="preserve">Антицел-ная SPA- процедура "Горячий шоколад" </t>
  </si>
  <si>
    <t>с 22.01.</t>
  </si>
  <si>
    <t>с 22.03.</t>
  </si>
  <si>
    <t>Биометрическая кинезиология,кинезиотерапия</t>
  </si>
  <si>
    <t>с 15.04</t>
  </si>
  <si>
    <t>Эхокардиография (M + B режим + доплер + цветное картирование + тканевая доплерография)</t>
  </si>
  <si>
    <t>Печень+желчный пузырь без определения функции.Дуплексное сканирование сосудов данного региона</t>
  </si>
  <si>
    <t>Поджелудочная железа.Дуплексное сканирование сосудов данного региона</t>
  </si>
  <si>
    <t>Селезенка.Дуплексное сканирование сосудов данного региона</t>
  </si>
  <si>
    <t>Желудок с заполнением жидкостью.Дуплексное сканирование сосудов данного региона</t>
  </si>
  <si>
    <t xml:space="preserve">Почки и надпочечники.Дуплексное сканирование сосудов данного региона </t>
  </si>
  <si>
    <t>Мочевой пузырь.Дуплексное сканирование сосудов данного региона</t>
  </si>
  <si>
    <t>Мочевой пузырь с определением остаточной мочи.Дуплексное сканирование сосудов данного региона</t>
  </si>
  <si>
    <t>Почки , надпочечники ,мочевой пузырь.Дуплексное сканирование сосудов данного региона</t>
  </si>
  <si>
    <t xml:space="preserve">Почки,надпочечники и мочевой пузырь с определением остаточной мочи.Дуплексное сканирование сосудов данного региона </t>
  </si>
  <si>
    <t>( трансабдоминально). Дуплексное сканирование сосудов данного региона</t>
  </si>
  <si>
    <t>Предстательная железа ( трансректально)Дуплексное сканирование сосудов данного региона</t>
  </si>
  <si>
    <t>Органы мошонки.Дуплексное сканирование сосудов данного региона</t>
  </si>
  <si>
    <t>Узи органов малого таза с моч.пузырем ( гинекологич.)Дуплексное сканирование сосудов данного региона</t>
  </si>
  <si>
    <t>железа,селезенка,почки и надпочечники,кишечник без заполнения жидкостью)Дуплексное сканирование сосудов данного региона</t>
  </si>
  <si>
    <t>Щитовидная железа с лимфатическими поверхностными узлами.Дуплексное сканирование сосудов данного региона</t>
  </si>
  <si>
    <t>Молочные железы с лимфатическими поверхностными узлами.Дуплексное сканирование сосудов данного региона.</t>
  </si>
  <si>
    <t>Слюнные железы. Дуплексное сканирование сосудов данного региона</t>
  </si>
  <si>
    <t>Мягкие ткани.Дуплексное сканирование сосудов данного региона</t>
  </si>
  <si>
    <t>Суставы непарные.Дуплексное сканирование сосудов данного региона</t>
  </si>
  <si>
    <t>Суставы парные.Дуплексное сканирование сосудов данного региона</t>
  </si>
  <si>
    <t>Мягкие ткани+суставы парные.Дуплексное сканирование сосудов данного региона</t>
  </si>
  <si>
    <t>Глазные орбиты.Дуплексное сканирование сосудов данного региона</t>
  </si>
  <si>
    <t xml:space="preserve">Стоимость </t>
  </si>
  <si>
    <t>Стоимость</t>
  </si>
  <si>
    <t>Ультрафиолетовое облучение местное</t>
  </si>
  <si>
    <t>от 5,00 до 8,00</t>
  </si>
  <si>
    <t>Прейскурант  на платные услуги</t>
  </si>
  <si>
    <t>Прейскурант  на услуги проката</t>
  </si>
  <si>
    <t>10,00 (цена за разовое использование)</t>
  </si>
  <si>
    <t>Спирография</t>
  </si>
  <si>
    <t>Холтеровское мониторирование</t>
  </si>
  <si>
    <t>СМАД</t>
  </si>
  <si>
    <t>Легковые автомобили</t>
  </si>
  <si>
    <t>Платная автостоянка ( за 1 сутки):</t>
  </si>
  <si>
    <t>Большегрузные автомобили, автобусы</t>
  </si>
  <si>
    <t>вводится в действие с 14.01.2025г.</t>
  </si>
  <si>
    <t>акция на консультацию на озонотерапию и карбокситерапию</t>
  </si>
  <si>
    <t>с 15.11.</t>
  </si>
  <si>
    <t>Маска альгинатная "Каркас"</t>
  </si>
  <si>
    <t>с 20.11</t>
  </si>
  <si>
    <t>Антицел-ная SPA- процедура "Похудение"</t>
  </si>
  <si>
    <t>с 21.12</t>
  </si>
  <si>
    <t>с 15.08</t>
  </si>
  <si>
    <t>с 27.11</t>
  </si>
  <si>
    <t>с 31.07.</t>
  </si>
  <si>
    <t>Косметический массаж лица "Facial massage"</t>
  </si>
  <si>
    <t>Массаж спины и поясницы ( 2 единицы)</t>
  </si>
  <si>
    <t>22*</t>
  </si>
  <si>
    <t>38*</t>
  </si>
  <si>
    <t>Вибрационный массаж  ( на аппарате  SFERA) (область ягодиц и задней поверхности бедер )</t>
  </si>
  <si>
    <t>Вибрационный массаж  ( на аппарате  SFERA) (область передней и внутренней поверхности бедер )</t>
  </si>
  <si>
    <t xml:space="preserve">                                            Приемы,консультации врачей,</t>
  </si>
  <si>
    <t>Прием врачей-специалистов, в том числе сотрудников кафедр, имеющих квалификационные категории, ученую степень, ученое звание,академическое ученое звание:</t>
  </si>
  <si>
    <t>Первичный прием врача-специалиста</t>
  </si>
  <si>
    <t>врач-специалист второй квалификационной категории</t>
  </si>
  <si>
    <t>врач-специалист первой квалификационной категории</t>
  </si>
  <si>
    <t>врач-специалист высшей квалификационной категории</t>
  </si>
  <si>
    <t>Повторный прием врача-специалиста</t>
  </si>
  <si>
    <t>Прием врача-рефлексотерапевта (ИРТ)</t>
  </si>
  <si>
    <t>Прием врача-рефлексотерапевта ( озонообкалывание, карбокситерапия, гирудотерапия)</t>
  </si>
  <si>
    <t>Консультация врачей-специалистов, в том числе  сотрудников кафедр, имеющих квалификационные категории, ученую степень, ученое звание,академическое ученое звание:</t>
  </si>
  <si>
    <t>Консультация врача-специалиста, имеющего квалификационную категорию</t>
  </si>
  <si>
    <t>врач-специалист второй квалификационной категории( врач-невролог, врач-терапевт)</t>
  </si>
  <si>
    <t>врач-специалист первой квалификационной категории( врач-терапевт, врач-педиатр, врач функциональной диагностики)</t>
  </si>
  <si>
    <t>врач-специалист первой квалификационной категории( врач акушер-гинеколог)</t>
  </si>
  <si>
    <t>врач-специалист высшей квалификационной категории ( врач-невролог)</t>
  </si>
  <si>
    <t>врач-специалист высшей квалификационной категории ( врач акушер-гинеколог)</t>
  </si>
  <si>
    <t>Первичный осмотр кинезиотерапевта</t>
  </si>
  <si>
    <t>вводится в действие с 01.02.2025г.</t>
  </si>
  <si>
    <t>95-100</t>
  </si>
  <si>
    <t xml:space="preserve">Велосипед </t>
  </si>
  <si>
    <t>Самокат</t>
  </si>
  <si>
    <t xml:space="preserve">  3.</t>
  </si>
  <si>
    <t xml:space="preserve">  Безинъекционная терапия на аппарате MESOCARE</t>
  </si>
  <si>
    <t xml:space="preserve">  1.</t>
  </si>
  <si>
    <t>вводится в действие с 01.03.2025г.</t>
  </si>
  <si>
    <t>14.</t>
  </si>
  <si>
    <t>15.</t>
  </si>
  <si>
    <t>16.</t>
  </si>
  <si>
    <t>17.</t>
  </si>
  <si>
    <t>18.</t>
  </si>
  <si>
    <t>19.</t>
  </si>
  <si>
    <t>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</si>
</sst>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52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7"/>
      <name val="Arial"/>
      <family val="2"/>
      <charset val="204"/>
    </font>
    <font>
      <sz val="7"/>
      <name val="Arial"/>
      <family val="2"/>
    </font>
    <font>
      <b/>
      <sz val="7"/>
      <name val="Arial"/>
      <family val="2"/>
    </font>
    <font>
      <sz val="7"/>
      <name val="Arial Cyr"/>
      <charset val="204"/>
    </font>
    <font>
      <b/>
      <sz val="12"/>
      <name val="Arial"/>
      <family val="2"/>
      <charset val="204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 Cyr"/>
      <charset val="204"/>
    </font>
    <font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7"/>
      <name val="Arial"/>
      <family val="2"/>
      <charset val="204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4"/>
      <name val="Arial Cyr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8">
    <xf numFmtId="0" fontId="0" fillId="0" borderId="0" xfId="0"/>
    <xf numFmtId="0" fontId="0" fillId="0" borderId="0" xfId="0" applyFill="1"/>
    <xf numFmtId="0" fontId="0" fillId="0" borderId="1" xfId="0" applyBorder="1"/>
    <xf numFmtId="0" fontId="2" fillId="0" borderId="2" xfId="0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3" fontId="5" fillId="0" borderId="5" xfId="0" applyNumberFormat="1" applyFont="1" applyFill="1" applyBorder="1"/>
    <xf numFmtId="1" fontId="4" fillId="0" borderId="6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" fontId="9" fillId="0" borderId="6" xfId="0" applyNumberFormat="1" applyFont="1" applyFill="1" applyBorder="1" applyAlignment="1">
      <alignment horizontal="center"/>
    </xf>
    <xf numFmtId="3" fontId="10" fillId="0" borderId="5" xfId="0" applyNumberFormat="1" applyFont="1" applyFill="1" applyBorder="1"/>
    <xf numFmtId="0" fontId="11" fillId="0" borderId="0" xfId="0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2" xfId="0" applyFill="1" applyBorder="1"/>
    <xf numFmtId="0" fontId="13" fillId="0" borderId="11" xfId="0" applyFont="1" applyFill="1" applyBorder="1"/>
    <xf numFmtId="0" fontId="13" fillId="0" borderId="12" xfId="0" applyFont="1" applyFill="1" applyBorder="1"/>
    <xf numFmtId="2" fontId="14" fillId="0" borderId="6" xfId="0" applyNumberFormat="1" applyFont="1" applyFill="1" applyBorder="1"/>
    <xf numFmtId="0" fontId="13" fillId="0" borderId="13" xfId="0" applyFont="1" applyFill="1" applyBorder="1"/>
    <xf numFmtId="0" fontId="14" fillId="0" borderId="6" xfId="0" applyFont="1" applyFill="1" applyBorder="1"/>
    <xf numFmtId="1" fontId="15" fillId="0" borderId="6" xfId="0" applyNumberFormat="1" applyFont="1" applyFill="1" applyBorder="1"/>
    <xf numFmtId="1" fontId="16" fillId="0" borderId="2" xfId="0" applyNumberFormat="1" applyFont="1" applyFill="1" applyBorder="1"/>
    <xf numFmtId="1" fontId="17" fillId="0" borderId="2" xfId="0" applyNumberFormat="1" applyFont="1" applyFill="1" applyBorder="1"/>
    <xf numFmtId="2" fontId="15" fillId="0" borderId="6" xfId="0" applyNumberFormat="1" applyFont="1" applyFill="1" applyBorder="1"/>
    <xf numFmtId="2" fontId="16" fillId="0" borderId="2" xfId="0" applyNumberFormat="1" applyFont="1" applyFill="1" applyBorder="1"/>
    <xf numFmtId="3" fontId="18" fillId="0" borderId="2" xfId="0" applyNumberFormat="1" applyFont="1" applyFill="1" applyBorder="1"/>
    <xf numFmtId="1" fontId="18" fillId="0" borderId="2" xfId="0" applyNumberFormat="1" applyFont="1" applyFill="1" applyBorder="1"/>
    <xf numFmtId="0" fontId="19" fillId="0" borderId="2" xfId="0" applyFont="1" applyFill="1" applyBorder="1"/>
    <xf numFmtId="2" fontId="20" fillId="0" borderId="2" xfId="0" applyNumberFormat="1" applyFont="1" applyFill="1" applyBorder="1"/>
    <xf numFmtId="2" fontId="21" fillId="0" borderId="6" xfId="0" applyNumberFormat="1" applyFont="1" applyFill="1" applyBorder="1"/>
    <xf numFmtId="2" fontId="0" fillId="0" borderId="6" xfId="0" applyNumberFormat="1" applyFill="1" applyBorder="1"/>
    <xf numFmtId="2" fontId="21" fillId="0" borderId="2" xfId="0" applyNumberFormat="1" applyFont="1" applyFill="1" applyBorder="1"/>
    <xf numFmtId="0" fontId="9" fillId="0" borderId="2" xfId="0" applyFont="1" applyFill="1" applyBorder="1" applyAlignment="1">
      <alignment horizontal="center"/>
    </xf>
    <xf numFmtId="0" fontId="14" fillId="0" borderId="2" xfId="0" applyFont="1" applyFill="1" applyBorder="1"/>
    <xf numFmtId="0" fontId="14" fillId="0" borderId="3" xfId="0" applyFont="1" applyFill="1" applyBorder="1"/>
    <xf numFmtId="0" fontId="14" fillId="0" borderId="7" xfId="0" applyFont="1" applyFill="1" applyBorder="1"/>
    <xf numFmtId="0" fontId="17" fillId="0" borderId="6" xfId="0" applyFont="1" applyFill="1" applyBorder="1"/>
    <xf numFmtId="0" fontId="14" fillId="0" borderId="0" xfId="0" applyFont="1" applyFill="1" applyBorder="1"/>
    <xf numFmtId="0" fontId="14" fillId="0" borderId="14" xfId="0" applyFont="1" applyFill="1" applyBorder="1"/>
    <xf numFmtId="0" fontId="9" fillId="0" borderId="6" xfId="0" applyFont="1" applyFill="1" applyBorder="1" applyAlignment="1">
      <alignment horizontal="center"/>
    </xf>
    <xf numFmtId="0" fontId="14" fillId="0" borderId="8" xfId="0" applyFont="1" applyFill="1" applyBorder="1"/>
    <xf numFmtId="0" fontId="14" fillId="0" borderId="11" xfId="0" applyFont="1" applyFill="1" applyBorder="1"/>
    <xf numFmtId="0" fontId="17" fillId="0" borderId="13" xfId="0" applyFont="1" applyFill="1" applyBorder="1"/>
    <xf numFmtId="0" fontId="9" fillId="0" borderId="8" xfId="0" applyFont="1" applyFill="1" applyBorder="1" applyAlignment="1">
      <alignment horizontal="center"/>
    </xf>
    <xf numFmtId="0" fontId="22" fillId="0" borderId="8" xfId="0" applyFont="1" applyFill="1" applyBorder="1"/>
    <xf numFmtId="0" fontId="22" fillId="0" borderId="11" xfId="0" applyFont="1" applyFill="1" applyBorder="1"/>
    <xf numFmtId="0" fontId="22" fillId="0" borderId="6" xfId="0" applyFont="1" applyFill="1" applyBorder="1"/>
    <xf numFmtId="0" fontId="9" fillId="0" borderId="13" xfId="0" applyFont="1" applyFill="1" applyBorder="1" applyAlignment="1">
      <alignment horizontal="center"/>
    </xf>
    <xf numFmtId="0" fontId="22" fillId="0" borderId="2" xfId="0" applyFont="1" applyFill="1" applyBorder="1"/>
    <xf numFmtId="0" fontId="22" fillId="0" borderId="3" xfId="0" applyFont="1" applyFill="1" applyBorder="1"/>
    <xf numFmtId="3" fontId="22" fillId="0" borderId="6" xfId="0" applyNumberFormat="1" applyFont="1" applyFill="1" applyBorder="1"/>
    <xf numFmtId="0" fontId="10" fillId="0" borderId="2" xfId="0" applyFont="1" applyFill="1" applyBorder="1" applyAlignment="1">
      <alignment horizontal="center"/>
    </xf>
    <xf numFmtId="0" fontId="0" fillId="0" borderId="10" xfId="0" applyFill="1" applyBorder="1"/>
    <xf numFmtId="3" fontId="23" fillId="0" borderId="2" xfId="0" applyNumberFormat="1" applyFont="1" applyFill="1" applyBorder="1"/>
    <xf numFmtId="0" fontId="9" fillId="0" borderId="4" xfId="0" applyFont="1" applyFill="1" applyBorder="1" applyAlignment="1">
      <alignment horizontal="center"/>
    </xf>
    <xf numFmtId="0" fontId="0" fillId="0" borderId="0" xfId="0" applyFill="1" applyBorder="1"/>
    <xf numFmtId="0" fontId="22" fillId="0" borderId="7" xfId="0" applyFont="1" applyFill="1" applyBorder="1"/>
    <xf numFmtId="2" fontId="23" fillId="0" borderId="6" xfId="0" applyNumberFormat="1" applyFont="1" applyFill="1" applyBorder="1"/>
    <xf numFmtId="0" fontId="23" fillId="0" borderId="0" xfId="0" applyFont="1" applyFill="1" applyBorder="1"/>
    <xf numFmtId="0" fontId="23" fillId="0" borderId="6" xfId="0" applyFont="1" applyFill="1" applyBorder="1"/>
    <xf numFmtId="0" fontId="16" fillId="0" borderId="2" xfId="0" applyFont="1" applyFill="1" applyBorder="1"/>
    <xf numFmtId="0" fontId="23" fillId="0" borderId="2" xfId="0" applyFont="1" applyFill="1" applyBorder="1"/>
    <xf numFmtId="3" fontId="18" fillId="0" borderId="6" xfId="0" applyNumberFormat="1" applyFont="1" applyFill="1" applyBorder="1"/>
    <xf numFmtId="0" fontId="22" fillId="0" borderId="0" xfId="0" applyFont="1" applyFill="1" applyBorder="1"/>
    <xf numFmtId="0" fontId="22" fillId="0" borderId="14" xfId="0" applyFont="1" applyFill="1" applyBorder="1"/>
    <xf numFmtId="0" fontId="22" fillId="0" borderId="12" xfId="0" applyFont="1" applyFill="1" applyBorder="1"/>
    <xf numFmtId="0" fontId="22" fillId="0" borderId="4" xfId="0" applyFont="1" applyFill="1" applyBorder="1"/>
    <xf numFmtId="3" fontId="23" fillId="0" borderId="6" xfId="0" applyNumberFormat="1" applyFont="1" applyFill="1" applyBorder="1"/>
    <xf numFmtId="0" fontId="23" fillId="0" borderId="4" xfId="0" applyFont="1" applyFill="1" applyBorder="1"/>
    <xf numFmtId="0" fontId="4" fillId="0" borderId="11" xfId="0" applyFont="1" applyFill="1" applyBorder="1"/>
    <xf numFmtId="0" fontId="6" fillId="0" borderId="11" xfId="0" applyFont="1" applyFill="1" applyBorder="1"/>
    <xf numFmtId="0" fontId="6" fillId="0" borderId="9" xfId="0" applyFont="1" applyFill="1" applyBorder="1" applyAlignment="1">
      <alignment horizontal="center"/>
    </xf>
    <xf numFmtId="0" fontId="14" fillId="0" borderId="1" xfId="0" applyFont="1" applyFill="1" applyBorder="1"/>
    <xf numFmtId="3" fontId="14" fillId="0" borderId="6" xfId="0" applyNumberFormat="1" applyFont="1" applyFill="1" applyBorder="1"/>
    <xf numFmtId="0" fontId="22" fillId="0" borderId="9" xfId="0" applyFont="1" applyFill="1" applyBorder="1"/>
    <xf numFmtId="0" fontId="22" fillId="0" borderId="1" xfId="0" applyFont="1" applyFill="1" applyBorder="1"/>
    <xf numFmtId="0" fontId="22" fillId="0" borderId="5" xfId="0" applyFont="1" applyFill="1" applyBorder="1"/>
    <xf numFmtId="0" fontId="9" fillId="0" borderId="5" xfId="0" applyFont="1" applyFill="1" applyBorder="1" applyAlignment="1">
      <alignment horizontal="center"/>
    </xf>
    <xf numFmtId="3" fontId="22" fillId="0" borderId="4" xfId="0" applyNumberFormat="1" applyFont="1" applyFill="1" applyBorder="1"/>
    <xf numFmtId="1" fontId="23" fillId="0" borderId="6" xfId="0" applyNumberFormat="1" applyFont="1" applyFill="1" applyBorder="1"/>
    <xf numFmtId="1" fontId="23" fillId="0" borderId="2" xfId="0" applyNumberFormat="1" applyFont="1" applyFill="1" applyBorder="1"/>
    <xf numFmtId="3" fontId="15" fillId="0" borderId="2" xfId="0" applyNumberFormat="1" applyFont="1" applyFill="1" applyBorder="1"/>
    <xf numFmtId="0" fontId="9" fillId="0" borderId="15" xfId="0" applyFont="1" applyFill="1" applyBorder="1" applyAlignment="1">
      <alignment horizontal="center"/>
    </xf>
    <xf numFmtId="0" fontId="23" fillId="0" borderId="3" xfId="0" applyFont="1" applyFill="1" applyBorder="1"/>
    <xf numFmtId="0" fontId="6" fillId="0" borderId="1" xfId="0" applyFont="1" applyFill="1" applyBorder="1"/>
    <xf numFmtId="0" fontId="6" fillId="0" borderId="5" xfId="0" applyFont="1" applyFill="1" applyBorder="1"/>
    <xf numFmtId="1" fontId="23" fillId="0" borderId="6" xfId="0" applyNumberFormat="1" applyFont="1" applyFill="1" applyBorder="1" applyAlignment="1">
      <alignment horizontal="right"/>
    </xf>
    <xf numFmtId="2" fontId="15" fillId="0" borderId="6" xfId="0" applyNumberFormat="1" applyFont="1" applyFill="1" applyBorder="1" applyAlignment="1">
      <alignment horizontal="right"/>
    </xf>
    <xf numFmtId="2" fontId="16" fillId="0" borderId="6" xfId="0" applyNumberFormat="1" applyFont="1" applyFill="1" applyBorder="1" applyAlignment="1">
      <alignment horizontal="right"/>
    </xf>
    <xf numFmtId="0" fontId="6" fillId="0" borderId="3" xfId="0" applyFont="1" applyFill="1" applyBorder="1"/>
    <xf numFmtId="0" fontId="0" fillId="0" borderId="6" xfId="0" applyFill="1" applyBorder="1"/>
    <xf numFmtId="2" fontId="20" fillId="0" borderId="6" xfId="0" applyNumberFormat="1" applyFont="1" applyFill="1" applyBorder="1"/>
    <xf numFmtId="2" fontId="0" fillId="0" borderId="2" xfId="0" applyNumberFormat="1" applyFill="1" applyBorder="1"/>
    <xf numFmtId="0" fontId="4" fillId="0" borderId="0" xfId="0" applyFont="1" applyFill="1" applyBorder="1"/>
    <xf numFmtId="3" fontId="22" fillId="0" borderId="0" xfId="0" applyNumberFormat="1" applyFont="1" applyFill="1" applyBorder="1"/>
    <xf numFmtId="0" fontId="9" fillId="0" borderId="4" xfId="0" applyFont="1" applyFill="1" applyBorder="1"/>
    <xf numFmtId="0" fontId="23" fillId="0" borderId="5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23" fillId="0" borderId="7" xfId="0" applyFont="1" applyFill="1" applyBorder="1"/>
    <xf numFmtId="0" fontId="4" fillId="0" borderId="12" xfId="0" applyFont="1" applyFill="1" applyBorder="1"/>
    <xf numFmtId="0" fontId="23" fillId="0" borderId="1" xfId="0" applyFont="1" applyFill="1" applyBorder="1"/>
    <xf numFmtId="3" fontId="23" fillId="0" borderId="9" xfId="0" applyNumberFormat="1" applyFont="1" applyFill="1" applyBorder="1"/>
    <xf numFmtId="0" fontId="12" fillId="0" borderId="2" xfId="0" applyFont="1" applyFill="1" applyBorder="1" applyAlignment="1"/>
    <xf numFmtId="4" fontId="23" fillId="0" borderId="6" xfId="0" applyNumberFormat="1" applyFont="1" applyFill="1" applyBorder="1"/>
    <xf numFmtId="3" fontId="17" fillId="0" borderId="6" xfId="0" applyNumberFormat="1" applyFont="1" applyFill="1" applyBorder="1" applyAlignment="1">
      <alignment horizontal="right"/>
    </xf>
    <xf numFmtId="3" fontId="17" fillId="0" borderId="2" xfId="0" applyNumberFormat="1" applyFont="1" applyFill="1" applyBorder="1" applyAlignment="1">
      <alignment horizontal="right"/>
    </xf>
    <xf numFmtId="3" fontId="18" fillId="0" borderId="2" xfId="0" applyNumberFormat="1" applyFont="1" applyFill="1" applyBorder="1" applyAlignment="1">
      <alignment horizontal="right"/>
    </xf>
    <xf numFmtId="0" fontId="4" fillId="0" borderId="7" xfId="0" applyFont="1" applyFill="1" applyBorder="1"/>
    <xf numFmtId="0" fontId="4" fillId="0" borderId="14" xfId="0" applyFont="1" applyFill="1" applyBorder="1"/>
    <xf numFmtId="0" fontId="4" fillId="0" borderId="10" xfId="0" applyFont="1" applyFill="1" applyBorder="1"/>
    <xf numFmtId="0" fontId="18" fillId="0" borderId="3" xfId="0" applyFont="1" applyFill="1" applyBorder="1" applyAlignment="1"/>
    <xf numFmtId="0" fontId="21" fillId="0" borderId="2" xfId="0" applyFont="1" applyFill="1" applyBorder="1"/>
    <xf numFmtId="0" fontId="20" fillId="0" borderId="0" xfId="0" applyFont="1" applyFill="1"/>
    <xf numFmtId="0" fontId="20" fillId="0" borderId="0" xfId="0" applyFont="1" applyFill="1" applyBorder="1"/>
    <xf numFmtId="2" fontId="21" fillId="0" borderId="0" xfId="0" applyNumberFormat="1" applyFont="1" applyFill="1" applyBorder="1"/>
    <xf numFmtId="0" fontId="10" fillId="0" borderId="9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1" xfId="0" applyFont="1" applyFill="1" applyBorder="1"/>
    <xf numFmtId="2" fontId="23" fillId="0" borderId="6" xfId="0" applyNumberFormat="1" applyFont="1" applyFill="1" applyBorder="1" applyAlignment="1">
      <alignment horizontal="right"/>
    </xf>
    <xf numFmtId="0" fontId="20" fillId="0" borderId="2" xfId="0" applyFont="1" applyFill="1" applyBorder="1"/>
    <xf numFmtId="0" fontId="4" fillId="0" borderId="9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9" fillId="0" borderId="0" xfId="0" applyFont="1" applyFill="1" applyBorder="1"/>
    <xf numFmtId="0" fontId="3" fillId="0" borderId="3" xfId="0" applyFont="1" applyFill="1" applyBorder="1"/>
    <xf numFmtId="0" fontId="8" fillId="0" borderId="3" xfId="0" applyFont="1" applyFill="1" applyBorder="1"/>
    <xf numFmtId="0" fontId="2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3" fontId="23" fillId="0" borderId="0" xfId="0" applyNumberFormat="1" applyFont="1" applyFill="1" applyBorder="1"/>
    <xf numFmtId="1" fontId="23" fillId="0" borderId="0" xfId="0" applyNumberFormat="1" applyFont="1" applyFill="1" applyBorder="1"/>
    <xf numFmtId="2" fontId="23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1" fontId="15" fillId="0" borderId="0" xfId="0" applyNumberFormat="1" applyFont="1" applyFill="1" applyBorder="1"/>
    <xf numFmtId="2" fontId="0" fillId="0" borderId="0" xfId="0" applyNumberFormat="1" applyFill="1" applyBorder="1"/>
    <xf numFmtId="0" fontId="23" fillId="0" borderId="1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1" fontId="23" fillId="0" borderId="0" xfId="0" applyNumberFormat="1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18" fillId="0" borderId="9" xfId="0" applyFont="1" applyFill="1" applyBorder="1" applyAlignment="1"/>
    <xf numFmtId="0" fontId="18" fillId="0" borderId="1" xfId="0" applyFont="1" applyFill="1" applyBorder="1" applyAlignment="1"/>
    <xf numFmtId="0" fontId="18" fillId="0" borderId="5" xfId="0" applyFont="1" applyFill="1" applyBorder="1" applyAlignment="1"/>
    <xf numFmtId="0" fontId="20" fillId="0" borderId="1" xfId="0" applyFont="1" applyFill="1" applyBorder="1"/>
    <xf numFmtId="2" fontId="21" fillId="0" borderId="1" xfId="0" applyNumberFormat="1" applyFont="1" applyFill="1" applyBorder="1"/>
    <xf numFmtId="2" fontId="20" fillId="0" borderId="1" xfId="0" applyNumberFormat="1" applyFont="1" applyFill="1" applyBorder="1"/>
    <xf numFmtId="0" fontId="10" fillId="0" borderId="1" xfId="0" applyFont="1" applyFill="1" applyBorder="1" applyAlignment="1">
      <alignment horizontal="center"/>
    </xf>
    <xf numFmtId="4" fontId="22" fillId="0" borderId="6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4" fontId="22" fillId="0" borderId="7" xfId="0" applyNumberFormat="1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4" fontId="23" fillId="0" borderId="2" xfId="0" applyNumberFormat="1" applyFont="1" applyFill="1" applyBorder="1"/>
    <xf numFmtId="1" fontId="15" fillId="0" borderId="2" xfId="0" applyNumberFormat="1" applyFont="1" applyFill="1" applyBorder="1"/>
    <xf numFmtId="0" fontId="22" fillId="0" borderId="3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/>
    </xf>
    <xf numFmtId="3" fontId="15" fillId="0" borderId="6" xfId="0" applyNumberFormat="1" applyFont="1" applyFill="1" applyBorder="1" applyAlignment="1"/>
    <xf numFmtId="0" fontId="22" fillId="0" borderId="5" xfId="0" applyFont="1" applyFill="1" applyBorder="1" applyAlignment="1">
      <alignment horizontal="center"/>
    </xf>
    <xf numFmtId="0" fontId="6" fillId="0" borderId="0" xfId="0" applyFont="1" applyFill="1"/>
    <xf numFmtId="0" fontId="22" fillId="0" borderId="12" xfId="0" applyFont="1" applyFill="1" applyBorder="1" applyAlignment="1">
      <alignment horizontal="center"/>
    </xf>
    <xf numFmtId="3" fontId="23" fillId="0" borderId="13" xfId="0" applyNumberFormat="1" applyFont="1" applyFill="1" applyBorder="1"/>
    <xf numFmtId="3" fontId="23" fillId="0" borderId="7" xfId="0" applyNumberFormat="1" applyFont="1" applyFill="1" applyBorder="1"/>
    <xf numFmtId="3" fontId="23" fillId="0" borderId="14" xfId="0" applyNumberFormat="1" applyFont="1" applyFill="1" applyBorder="1"/>
    <xf numFmtId="3" fontId="18" fillId="0" borderId="13" xfId="0" applyNumberFormat="1" applyFont="1" applyFill="1" applyBorder="1"/>
    <xf numFmtId="0" fontId="20" fillId="0" borderId="11" xfId="0" applyFont="1" applyFill="1" applyBorder="1"/>
    <xf numFmtId="0" fontId="22" fillId="0" borderId="4" xfId="0" applyFont="1" applyFill="1" applyBorder="1" applyAlignment="1">
      <alignment horizontal="center"/>
    </xf>
    <xf numFmtId="3" fontId="23" fillId="0" borderId="5" xfId="0" applyNumberFormat="1" applyFont="1" applyFill="1" applyBorder="1"/>
    <xf numFmtId="3" fontId="23" fillId="0" borderId="4" xfId="0" applyNumberFormat="1" applyFont="1" applyFill="1" applyBorder="1"/>
    <xf numFmtId="3" fontId="18" fillId="0" borderId="4" xfId="0" applyNumberFormat="1" applyFont="1" applyFill="1" applyBorder="1"/>
    <xf numFmtId="1" fontId="15" fillId="0" borderId="9" xfId="0" applyNumberFormat="1" applyFont="1" applyFill="1" applyBorder="1"/>
    <xf numFmtId="0" fontId="20" fillId="0" borderId="9" xfId="0" applyFont="1" applyFill="1" applyBorder="1"/>
    <xf numFmtId="0" fontId="14" fillId="0" borderId="7" xfId="0" applyFont="1" applyFill="1" applyBorder="1" applyAlignment="1">
      <alignment horizontal="center"/>
    </xf>
    <xf numFmtId="3" fontId="18" fillId="0" borderId="7" xfId="0" applyNumberFormat="1" applyFont="1" applyFill="1" applyBorder="1"/>
    <xf numFmtId="4" fontId="22" fillId="0" borderId="12" xfId="0" applyNumberFormat="1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3" fontId="23" fillId="0" borderId="12" xfId="0" applyNumberFormat="1" applyFont="1" applyFill="1" applyBorder="1"/>
    <xf numFmtId="3" fontId="23" fillId="0" borderId="11" xfId="0" applyNumberFormat="1" applyFont="1" applyFill="1" applyBorder="1"/>
    <xf numFmtId="3" fontId="18" fillId="0" borderId="12" xfId="0" applyNumberFormat="1" applyFont="1" applyFill="1" applyBorder="1"/>
    <xf numFmtId="1" fontId="15" fillId="0" borderId="11" xfId="0" applyNumberFormat="1" applyFont="1" applyFill="1" applyBorder="1"/>
    <xf numFmtId="0" fontId="0" fillId="0" borderId="15" xfId="0" applyFill="1" applyBorder="1"/>
    <xf numFmtId="4" fontId="23" fillId="0" borderId="13" xfId="0" applyNumberFormat="1" applyFont="1" applyFill="1" applyBorder="1"/>
    <xf numFmtId="2" fontId="20" fillId="0" borderId="13" xfId="0" applyNumberFormat="1" applyFont="1" applyFill="1" applyBorder="1"/>
    <xf numFmtId="2" fontId="0" fillId="0" borderId="8" xfId="0" applyNumberFormat="1" applyFill="1" applyBorder="1"/>
    <xf numFmtId="0" fontId="14" fillId="0" borderId="6" xfId="0" applyFont="1" applyFill="1" applyBorder="1" applyAlignment="1">
      <alignment horizontal="center"/>
    </xf>
    <xf numFmtId="4" fontId="23" fillId="0" borderId="14" xfId="0" applyNumberFormat="1" applyFont="1" applyFill="1" applyBorder="1"/>
    <xf numFmtId="3" fontId="18" fillId="0" borderId="0" xfId="0" applyNumberFormat="1" applyFont="1" applyFill="1" applyBorder="1"/>
    <xf numFmtId="2" fontId="0" fillId="0" borderId="10" xfId="0" applyNumberFormat="1" applyFill="1" applyBorder="1"/>
    <xf numFmtId="4" fontId="22" fillId="0" borderId="14" xfId="0" applyNumberFormat="1" applyFont="1" applyFill="1" applyBorder="1" applyAlignment="1">
      <alignment horizontal="center"/>
    </xf>
    <xf numFmtId="0" fontId="23" fillId="0" borderId="15" xfId="0" applyFont="1" applyFill="1" applyBorder="1"/>
    <xf numFmtId="0" fontId="23" fillId="0" borderId="14" xfId="0" applyFont="1" applyFill="1" applyBorder="1"/>
    <xf numFmtId="4" fontId="23" fillId="0" borderId="15" xfId="0" applyNumberFormat="1" applyFont="1" applyFill="1" applyBorder="1"/>
    <xf numFmtId="2" fontId="20" fillId="0" borderId="14" xfId="0" applyNumberFormat="1" applyFont="1" applyFill="1" applyBorder="1"/>
    <xf numFmtId="0" fontId="21" fillId="0" borderId="10" xfId="0" applyFont="1" applyFill="1" applyBorder="1"/>
    <xf numFmtId="0" fontId="14" fillId="0" borderId="0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3" fontId="18" fillId="0" borderId="14" xfId="0" applyNumberFormat="1" applyFont="1" applyFill="1" applyBorder="1"/>
    <xf numFmtId="2" fontId="20" fillId="0" borderId="15" xfId="0" applyNumberFormat="1" applyFont="1" applyFill="1" applyBorder="1"/>
    <xf numFmtId="4" fontId="22" fillId="0" borderId="4" xfId="0" applyNumberFormat="1" applyFont="1" applyFill="1" applyBorder="1" applyAlignment="1">
      <alignment horizontal="center"/>
    </xf>
    <xf numFmtId="4" fontId="22" fillId="0" borderId="5" xfId="0" applyNumberFormat="1" applyFont="1" applyFill="1" applyBorder="1" applyAlignment="1">
      <alignment horizontal="center"/>
    </xf>
    <xf numFmtId="4" fontId="23" fillId="0" borderId="4" xfId="0" applyNumberFormat="1" applyFont="1" applyFill="1" applyBorder="1"/>
    <xf numFmtId="3" fontId="18" fillId="0" borderId="1" xfId="0" applyNumberFormat="1" applyFont="1" applyFill="1" applyBorder="1"/>
    <xf numFmtId="1" fontId="15" fillId="0" borderId="1" xfId="0" applyNumberFormat="1" applyFont="1" applyFill="1" applyBorder="1"/>
    <xf numFmtId="2" fontId="20" fillId="0" borderId="5" xfId="0" applyNumberFormat="1" applyFont="1" applyFill="1" applyBorder="1"/>
    <xf numFmtId="2" fontId="0" fillId="0" borderId="9" xfId="0" applyNumberFormat="1" applyFill="1" applyBorder="1"/>
    <xf numFmtId="0" fontId="21" fillId="0" borderId="4" xfId="0" applyFont="1" applyFill="1" applyBorder="1"/>
    <xf numFmtId="0" fontId="0" fillId="3" borderId="0" xfId="0" applyFill="1"/>
    <xf numFmtId="0" fontId="0" fillId="0" borderId="1" xfId="0" applyFill="1" applyBorder="1"/>
    <xf numFmtId="0" fontId="15" fillId="0" borderId="1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/>
    <xf numFmtId="0" fontId="9" fillId="0" borderId="9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27" fillId="0" borderId="2" xfId="0" applyFont="1" applyFill="1" applyBorder="1"/>
    <xf numFmtId="0" fontId="27" fillId="0" borderId="3" xfId="0" applyFont="1" applyFill="1" applyBorder="1"/>
    <xf numFmtId="0" fontId="27" fillId="0" borderId="7" xfId="0" applyFont="1" applyFill="1" applyBorder="1"/>
    <xf numFmtId="3" fontId="4" fillId="0" borderId="12" xfId="0" applyNumberFormat="1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11" fillId="0" borderId="0" xfId="0" applyFont="1" applyFill="1" applyBorder="1"/>
    <xf numFmtId="4" fontId="22" fillId="2" borderId="6" xfId="0" applyNumberFormat="1" applyFont="1" applyFill="1" applyBorder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0" fontId="15" fillId="0" borderId="3" xfId="0" applyFont="1" applyFill="1" applyBorder="1" applyAlignment="1"/>
    <xf numFmtId="3" fontId="17" fillId="0" borderId="6" xfId="0" applyNumberFormat="1" applyFont="1" applyFill="1" applyBorder="1"/>
    <xf numFmtId="3" fontId="17" fillId="0" borderId="15" xfId="0" applyNumberFormat="1" applyFont="1" applyFill="1" applyBorder="1"/>
    <xf numFmtId="0" fontId="14" fillId="0" borderId="13" xfId="0" applyFont="1" applyFill="1" applyBorder="1"/>
    <xf numFmtId="0" fontId="0" fillId="0" borderId="0" xfId="0" applyFill="1" applyBorder="1" applyAlignment="1"/>
    <xf numFmtId="0" fontId="0" fillId="0" borderId="6" xfId="0" applyFill="1" applyBorder="1" applyAlignment="1"/>
    <xf numFmtId="3" fontId="14" fillId="0" borderId="6" xfId="0" applyNumberFormat="1" applyFont="1" applyFill="1" applyBorder="1" applyAlignment="1">
      <alignment horizontal="right"/>
    </xf>
    <xf numFmtId="0" fontId="0" fillId="0" borderId="10" xfId="0" applyBorder="1"/>
    <xf numFmtId="1" fontId="6" fillId="0" borderId="2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5" xfId="0" applyFont="1" applyFill="1" applyBorder="1"/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4" fontId="15" fillId="0" borderId="2" xfId="0" applyNumberFormat="1" applyFont="1" applyFill="1" applyBorder="1"/>
    <xf numFmtId="4" fontId="15" fillId="0" borderId="8" xfId="0" applyNumberFormat="1" applyFont="1" applyFill="1" applyBorder="1"/>
    <xf numFmtId="4" fontId="15" fillId="0" borderId="6" xfId="0" applyNumberFormat="1" applyFont="1" applyFill="1" applyBorder="1"/>
    <xf numFmtId="0" fontId="6" fillId="0" borderId="1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4" borderId="0" xfId="0" applyFill="1"/>
    <xf numFmtId="2" fontId="14" fillId="0" borderId="13" xfId="0" applyNumberFormat="1" applyFont="1" applyFill="1" applyBorder="1"/>
    <xf numFmtId="0" fontId="3" fillId="0" borderId="3" xfId="0" applyFont="1" applyFill="1" applyBorder="1" applyAlignment="1">
      <alignment horizontal="center"/>
    </xf>
    <xf numFmtId="4" fontId="23" fillId="0" borderId="13" xfId="0" applyNumberFormat="1" applyFont="1" applyFill="1" applyBorder="1" applyAlignment="1">
      <alignment horizontal="center"/>
    </xf>
    <xf numFmtId="2" fontId="0" fillId="0" borderId="6" xfId="0" applyNumberFormat="1" applyFont="1" applyFill="1" applyBorder="1" applyAlignment="1">
      <alignment horizontal="center"/>
    </xf>
    <xf numFmtId="2" fontId="23" fillId="0" borderId="6" xfId="0" applyNumberFormat="1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3" fontId="23" fillId="0" borderId="6" xfId="0" applyNumberFormat="1" applyFont="1" applyFill="1" applyBorder="1" applyAlignment="1">
      <alignment horizontal="right"/>
    </xf>
    <xf numFmtId="2" fontId="0" fillId="0" borderId="6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23" fillId="0" borderId="4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2" fontId="26" fillId="0" borderId="6" xfId="0" applyNumberFormat="1" applyFont="1" applyFill="1" applyBorder="1" applyAlignment="1">
      <alignment horizontal="center"/>
    </xf>
    <xf numFmtId="0" fontId="22" fillId="0" borderId="11" xfId="0" applyNumberFormat="1" applyFont="1" applyFill="1" applyBorder="1"/>
    <xf numFmtId="4" fontId="23" fillId="0" borderId="6" xfId="0" applyNumberFormat="1" applyFont="1" applyFill="1" applyBorder="1" applyAlignment="1">
      <alignment horizontal="center"/>
    </xf>
    <xf numFmtId="0" fontId="22" fillId="0" borderId="3" xfId="0" applyNumberFormat="1" applyFont="1" applyFill="1" applyBorder="1"/>
    <xf numFmtId="3" fontId="23" fillId="0" borderId="6" xfId="0" applyNumberFormat="1" applyFont="1" applyFill="1" applyBorder="1" applyAlignment="1">
      <alignment horizontal="center"/>
    </xf>
    <xf numFmtId="4" fontId="23" fillId="0" borderId="7" xfId="0" applyNumberFormat="1" applyFont="1" applyFill="1" applyBorder="1" applyAlignment="1">
      <alignment horizontal="center"/>
    </xf>
    <xf numFmtId="3" fontId="23" fillId="0" borderId="7" xfId="0" applyNumberFormat="1" applyFont="1" applyFill="1" applyBorder="1" applyAlignment="1">
      <alignment horizontal="center"/>
    </xf>
    <xf numFmtId="3" fontId="15" fillId="0" borderId="7" xfId="0" applyNumberFormat="1" applyFont="1" applyFill="1" applyBorder="1" applyAlignment="1">
      <alignment horizontal="center"/>
    </xf>
    <xf numFmtId="0" fontId="29" fillId="0" borderId="2" xfId="0" applyFont="1" applyFill="1" applyBorder="1"/>
    <xf numFmtId="0" fontId="29" fillId="0" borderId="3" xfId="0" applyFont="1" applyFill="1" applyBorder="1"/>
    <xf numFmtId="0" fontId="29" fillId="0" borderId="7" xfId="0" applyFont="1" applyFill="1" applyBorder="1"/>
    <xf numFmtId="4" fontId="6" fillId="0" borderId="3" xfId="0" applyNumberFormat="1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4" fontId="6" fillId="0" borderId="6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0" fontId="30" fillId="0" borderId="3" xfId="0" applyFont="1" applyFill="1" applyBorder="1"/>
    <xf numFmtId="0" fontId="30" fillId="0" borderId="7" xfId="0" applyFont="1" applyFill="1" applyBorder="1"/>
    <xf numFmtId="0" fontId="25" fillId="0" borderId="0" xfId="0" applyFont="1" applyFill="1" applyAlignment="1">
      <alignment horizontal="left"/>
    </xf>
    <xf numFmtId="0" fontId="25" fillId="0" borderId="3" xfId="0" applyFont="1" applyFill="1" applyBorder="1"/>
    <xf numFmtId="0" fontId="25" fillId="0" borderId="7" xfId="0" applyFont="1" applyFill="1" applyBorder="1"/>
    <xf numFmtId="0" fontId="29" fillId="0" borderId="11" xfId="0" applyFont="1" applyFill="1" applyBorder="1"/>
    <xf numFmtId="3" fontId="4" fillId="0" borderId="6" xfId="0" applyNumberFormat="1" applyFont="1" applyFill="1" applyBorder="1" applyAlignment="1">
      <alignment horizontal="right"/>
    </xf>
    <xf numFmtId="0" fontId="14" fillId="0" borderId="11" xfId="0" applyNumberFormat="1" applyFont="1" applyFill="1" applyBorder="1"/>
    <xf numFmtId="1" fontId="14" fillId="0" borderId="6" xfId="0" applyNumberFormat="1" applyFont="1" applyFill="1" applyBorder="1"/>
    <xf numFmtId="0" fontId="31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left"/>
    </xf>
    <xf numFmtId="3" fontId="25" fillId="0" borderId="7" xfId="0" applyNumberFormat="1" applyFont="1" applyFill="1" applyBorder="1" applyAlignment="1">
      <alignment horizontal="center"/>
    </xf>
    <xf numFmtId="4" fontId="6" fillId="0" borderId="2" xfId="0" applyNumberFormat="1" applyFont="1" applyFill="1" applyBorder="1" applyAlignment="1">
      <alignment horizontal="center"/>
    </xf>
    <xf numFmtId="4" fontId="7" fillId="0" borderId="6" xfId="0" applyNumberFormat="1" applyFont="1" applyFill="1" applyBorder="1" applyAlignment="1">
      <alignment horizontal="center"/>
    </xf>
    <xf numFmtId="3" fontId="25" fillId="0" borderId="6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7" xfId="0" applyNumberFormat="1" applyFont="1" applyFill="1" applyBorder="1" applyAlignment="1">
      <alignment horizontal="center"/>
    </xf>
    <xf numFmtId="3" fontId="32" fillId="0" borderId="7" xfId="0" applyNumberFormat="1" applyFont="1" applyFill="1" applyBorder="1" applyAlignment="1">
      <alignment horizontal="center"/>
    </xf>
    <xf numFmtId="3" fontId="21" fillId="0" borderId="6" xfId="0" applyNumberFormat="1" applyFont="1" applyFill="1" applyBorder="1" applyAlignment="1">
      <alignment horizontal="center"/>
    </xf>
    <xf numFmtId="1" fontId="32" fillId="0" borderId="2" xfId="0" applyNumberFormat="1" applyFont="1" applyFill="1" applyBorder="1"/>
    <xf numFmtId="1" fontId="21" fillId="0" borderId="2" xfId="0" applyNumberFormat="1" applyFont="1" applyFill="1" applyBorder="1"/>
    <xf numFmtId="0" fontId="30" fillId="0" borderId="2" xfId="0" applyFont="1" applyFill="1" applyBorder="1" applyAlignment="1">
      <alignment horizontal="left"/>
    </xf>
    <xf numFmtId="0" fontId="30" fillId="0" borderId="3" xfId="0" applyFont="1" applyFill="1" applyBorder="1" applyAlignment="1">
      <alignment horizontal="left"/>
    </xf>
    <xf numFmtId="0" fontId="30" fillId="0" borderId="7" xfId="0" applyFont="1" applyFill="1" applyBorder="1" applyAlignment="1">
      <alignment horizontal="left"/>
    </xf>
    <xf numFmtId="0" fontId="6" fillId="0" borderId="6" xfId="0" applyFont="1" applyFill="1" applyBorder="1"/>
    <xf numFmtId="4" fontId="25" fillId="0" borderId="3" xfId="0" applyNumberFormat="1" applyFont="1" applyFill="1" applyBorder="1" applyAlignment="1">
      <alignment horizontal="center"/>
    </xf>
    <xf numFmtId="4" fontId="27" fillId="0" borderId="6" xfId="0" applyNumberFormat="1" applyFont="1" applyFill="1" applyBorder="1" applyAlignment="1">
      <alignment horizontal="center"/>
    </xf>
    <xf numFmtId="3" fontId="20" fillId="0" borderId="6" xfId="0" applyNumberFormat="1" applyFont="1" applyFill="1" applyBorder="1" applyAlignment="1">
      <alignment horizontal="center"/>
    </xf>
    <xf numFmtId="3" fontId="20" fillId="0" borderId="3" xfId="0" applyNumberFormat="1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center"/>
    </xf>
    <xf numFmtId="4" fontId="0" fillId="0" borderId="6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4" fontId="20" fillId="0" borderId="2" xfId="0" applyNumberFormat="1" applyFont="1" applyFill="1" applyBorder="1" applyAlignment="1">
      <alignment horizontal="center"/>
    </xf>
    <xf numFmtId="3" fontId="21" fillId="0" borderId="7" xfId="0" applyNumberFormat="1" applyFont="1" applyFill="1" applyBorder="1" applyAlignment="1">
      <alignment horizontal="center"/>
    </xf>
    <xf numFmtId="1" fontId="21" fillId="0" borderId="3" xfId="0" applyNumberFormat="1" applyFont="1" applyFill="1" applyBorder="1"/>
    <xf numFmtId="0" fontId="34" fillId="0" borderId="5" xfId="0" applyFont="1" applyFill="1" applyBorder="1"/>
    <xf numFmtId="0" fontId="34" fillId="0" borderId="4" xfId="0" applyFont="1" applyFill="1" applyBorder="1"/>
    <xf numFmtId="4" fontId="34" fillId="0" borderId="4" xfId="0" applyNumberFormat="1" applyFont="1" applyFill="1" applyBorder="1" applyAlignment="1">
      <alignment horizontal="center"/>
    </xf>
    <xf numFmtId="3" fontId="34" fillId="0" borderId="4" xfId="0" applyNumberFormat="1" applyFont="1" applyFill="1" applyBorder="1" applyAlignment="1">
      <alignment horizontal="center"/>
    </xf>
    <xf numFmtId="3" fontId="35" fillId="0" borderId="6" xfId="0" applyNumberFormat="1" applyFont="1" applyFill="1" applyBorder="1" applyAlignment="1">
      <alignment horizontal="center"/>
    </xf>
    <xf numFmtId="3" fontId="35" fillId="0" borderId="9" xfId="0" applyNumberFormat="1" applyFont="1" applyFill="1" applyBorder="1" applyAlignment="1">
      <alignment horizontal="center"/>
    </xf>
    <xf numFmtId="0" fontId="35" fillId="0" borderId="2" xfId="0" applyFont="1" applyFill="1" applyBorder="1"/>
    <xf numFmtId="0" fontId="34" fillId="0" borderId="6" xfId="0" applyFont="1" applyFill="1" applyBorder="1"/>
    <xf numFmtId="3" fontId="35" fillId="0" borderId="4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3" fontId="20" fillId="0" borderId="2" xfId="0" applyNumberFormat="1" applyFont="1" applyFill="1" applyBorder="1" applyAlignment="1">
      <alignment horizontal="center"/>
    </xf>
    <xf numFmtId="4" fontId="34" fillId="0" borderId="6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2" fontId="20" fillId="0" borderId="12" xfId="0" applyNumberFormat="1" applyFont="1" applyFill="1" applyBorder="1" applyAlignment="1">
      <alignment horizontal="center"/>
    </xf>
    <xf numFmtId="2" fontId="20" fillId="0" borderId="6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2" fontId="20" fillId="0" borderId="13" xfId="0" applyNumberFormat="1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4" fontId="34" fillId="0" borderId="13" xfId="0" applyNumberFormat="1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0" fillId="0" borderId="13" xfId="0" applyFill="1" applyBorder="1"/>
    <xf numFmtId="2" fontId="15" fillId="0" borderId="13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center"/>
    </xf>
    <xf numFmtId="0" fontId="6" fillId="3" borderId="6" xfId="0" applyFont="1" applyFill="1" applyBorder="1"/>
    <xf numFmtId="3" fontId="4" fillId="3" borderId="6" xfId="0" applyNumberFormat="1" applyFont="1" applyFill="1" applyBorder="1" applyAlignment="1">
      <alignment horizontal="center"/>
    </xf>
    <xf numFmtId="4" fontId="6" fillId="3" borderId="6" xfId="0" applyNumberFormat="1" applyFont="1" applyFill="1" applyBorder="1" applyAlignment="1">
      <alignment horizontal="center"/>
    </xf>
    <xf numFmtId="4" fontId="22" fillId="3" borderId="6" xfId="0" applyNumberFormat="1" applyFont="1" applyFill="1" applyBorder="1" applyAlignment="1">
      <alignment horizontal="center"/>
    </xf>
    <xf numFmtId="3" fontId="6" fillId="3" borderId="6" xfId="0" applyNumberFormat="1" applyFont="1" applyFill="1" applyBorder="1" applyAlignment="1">
      <alignment horizontal="center"/>
    </xf>
    <xf numFmtId="3" fontId="23" fillId="3" borderId="6" xfId="0" applyNumberFormat="1" applyFont="1" applyFill="1" applyBorder="1" applyAlignment="1">
      <alignment horizontal="center"/>
    </xf>
    <xf numFmtId="4" fontId="23" fillId="3" borderId="6" xfId="0" applyNumberFormat="1" applyFont="1" applyFill="1" applyBorder="1" applyAlignment="1">
      <alignment horizontal="center"/>
    </xf>
    <xf numFmtId="3" fontId="15" fillId="3" borderId="6" xfId="0" applyNumberFormat="1" applyFont="1" applyFill="1" applyBorder="1" applyAlignment="1">
      <alignment horizontal="center"/>
    </xf>
    <xf numFmtId="1" fontId="15" fillId="3" borderId="6" xfId="0" applyNumberFormat="1" applyFont="1" applyFill="1" applyBorder="1"/>
    <xf numFmtId="2" fontId="15" fillId="3" borderId="6" xfId="0" applyNumberFormat="1" applyFont="1" applyFill="1" applyBorder="1" applyAlignment="1">
      <alignment horizontal="center"/>
    </xf>
    <xf numFmtId="0" fontId="30" fillId="3" borderId="2" xfId="0" applyFont="1" applyFill="1" applyBorder="1" applyAlignment="1">
      <alignment horizontal="left"/>
    </xf>
    <xf numFmtId="0" fontId="30" fillId="3" borderId="3" xfId="0" applyFont="1" applyFill="1" applyBorder="1" applyAlignment="1">
      <alignment horizontal="left"/>
    </xf>
    <xf numFmtId="0" fontId="30" fillId="3" borderId="7" xfId="0" applyFont="1" applyFill="1" applyBorder="1" applyAlignment="1">
      <alignment horizontal="left"/>
    </xf>
    <xf numFmtId="4" fontId="25" fillId="3" borderId="3" xfId="0" applyNumberFormat="1" applyFont="1" applyFill="1" applyBorder="1" applyAlignment="1">
      <alignment horizontal="center"/>
    </xf>
    <xf numFmtId="4" fontId="27" fillId="3" borderId="6" xfId="0" applyNumberFormat="1" applyFont="1" applyFill="1" applyBorder="1" applyAlignment="1">
      <alignment horizontal="center"/>
    </xf>
    <xf numFmtId="4" fontId="4" fillId="3" borderId="3" xfId="0" applyNumberFormat="1" applyFont="1" applyFill="1" applyBorder="1" applyAlignment="1">
      <alignment horizontal="center"/>
    </xf>
    <xf numFmtId="3" fontId="20" fillId="3" borderId="6" xfId="0" applyNumberFormat="1" applyFont="1" applyFill="1" applyBorder="1" applyAlignment="1">
      <alignment horizontal="center"/>
    </xf>
    <xf numFmtId="3" fontId="20" fillId="3" borderId="3" xfId="0" applyNumberFormat="1" applyFont="1" applyFill="1" applyBorder="1" applyAlignment="1">
      <alignment horizontal="center"/>
    </xf>
    <xf numFmtId="3" fontId="21" fillId="3" borderId="6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15" fillId="3" borderId="1" xfId="0" applyNumberFormat="1" applyFont="1" applyFill="1" applyBorder="1"/>
    <xf numFmtId="0" fontId="29" fillId="3" borderId="2" xfId="0" applyFont="1" applyFill="1" applyBorder="1" applyAlignment="1">
      <alignment horizontal="left"/>
    </xf>
    <xf numFmtId="0" fontId="29" fillId="3" borderId="3" xfId="0" applyFont="1" applyFill="1" applyBorder="1" applyAlignment="1">
      <alignment horizontal="left"/>
    </xf>
    <xf numFmtId="0" fontId="29" fillId="3" borderId="7" xfId="0" applyFont="1" applyFill="1" applyBorder="1" applyAlignment="1">
      <alignment horizontal="left"/>
    </xf>
    <xf numFmtId="4" fontId="6" fillId="3" borderId="2" xfId="0" applyNumberFormat="1" applyFont="1" applyFill="1" applyBorder="1" applyAlignment="1">
      <alignment horizontal="center"/>
    </xf>
    <xf numFmtId="4" fontId="7" fillId="3" borderId="6" xfId="0" applyNumberFormat="1" applyFont="1" applyFill="1" applyBorder="1" applyAlignment="1">
      <alignment horizontal="center"/>
    </xf>
    <xf numFmtId="1" fontId="21" fillId="3" borderId="2" xfId="0" applyNumberFormat="1" applyFont="1" applyFill="1" applyBorder="1"/>
    <xf numFmtId="0" fontId="33" fillId="3" borderId="0" xfId="0" applyFont="1" applyFill="1" applyAlignment="1">
      <alignment vertical="center"/>
    </xf>
    <xf numFmtId="0" fontId="29" fillId="3" borderId="11" xfId="0" applyFont="1" applyFill="1" applyBorder="1" applyAlignment="1">
      <alignment horizontal="left"/>
    </xf>
    <xf numFmtId="0" fontId="29" fillId="3" borderId="12" xfId="0" applyFont="1" applyFill="1" applyBorder="1" applyAlignment="1">
      <alignment horizontal="left"/>
    </xf>
    <xf numFmtId="0" fontId="0" fillId="3" borderId="6" xfId="0" applyFill="1" applyBorder="1"/>
    <xf numFmtId="0" fontId="33" fillId="3" borderId="6" xfId="0" applyFont="1" applyFill="1" applyBorder="1" applyAlignment="1">
      <alignment vertical="center"/>
    </xf>
    <xf numFmtId="0" fontId="6" fillId="3" borderId="13" xfId="0" applyFont="1" applyFill="1" applyBorder="1"/>
    <xf numFmtId="3" fontId="6" fillId="3" borderId="13" xfId="0" applyNumberFormat="1" applyFont="1" applyFill="1" applyBorder="1" applyAlignment="1">
      <alignment horizontal="center"/>
    </xf>
    <xf numFmtId="4" fontId="6" fillId="3" borderId="8" xfId="0" applyNumberFormat="1" applyFont="1" applyFill="1" applyBorder="1" applyAlignment="1">
      <alignment horizontal="center"/>
    </xf>
    <xf numFmtId="0" fontId="27" fillId="3" borderId="3" xfId="0" applyFont="1" applyFill="1" applyBorder="1"/>
    <xf numFmtId="0" fontId="22" fillId="3" borderId="3" xfId="0" applyFont="1" applyFill="1" applyBorder="1"/>
    <xf numFmtId="0" fontId="22" fillId="3" borderId="7" xfId="0" applyFont="1" applyFill="1" applyBorder="1"/>
    <xf numFmtId="0" fontId="6" fillId="3" borderId="3" xfId="0" applyFont="1" applyFill="1" applyBorder="1"/>
    <xf numFmtId="4" fontId="6" fillId="3" borderId="3" xfId="0" applyNumberFormat="1" applyFont="1" applyFill="1" applyBorder="1" applyAlignment="1">
      <alignment horizontal="center"/>
    </xf>
    <xf numFmtId="4" fontId="23" fillId="3" borderId="7" xfId="0" applyNumberFormat="1" applyFont="1" applyFill="1" applyBorder="1" applyAlignment="1">
      <alignment horizontal="center"/>
    </xf>
    <xf numFmtId="3" fontId="23" fillId="3" borderId="7" xfId="0" applyNumberFormat="1" applyFont="1" applyFill="1" applyBorder="1" applyAlignment="1">
      <alignment horizontal="center"/>
    </xf>
    <xf numFmtId="3" fontId="15" fillId="3" borderId="7" xfId="0" applyNumberFormat="1" applyFon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4" fontId="34" fillId="3" borderId="6" xfId="0" applyNumberFormat="1" applyFont="1" applyFill="1" applyBorder="1" applyAlignment="1">
      <alignment horizontal="center"/>
    </xf>
    <xf numFmtId="3" fontId="35" fillId="3" borderId="6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9" fillId="2" borderId="3" xfId="0" applyFont="1" applyFill="1" applyBorder="1" applyAlignment="1"/>
    <xf numFmtId="2" fontId="29" fillId="2" borderId="7" xfId="0" applyNumberFormat="1" applyFont="1" applyFill="1" applyBorder="1" applyAlignment="1">
      <alignment horizontal="center"/>
    </xf>
    <xf numFmtId="2" fontId="29" fillId="2" borderId="6" xfId="0" applyNumberFormat="1" applyFont="1" applyFill="1" applyBorder="1" applyAlignment="1">
      <alignment horizontal="center"/>
    </xf>
    <xf numFmtId="0" fontId="29" fillId="2" borderId="6" xfId="0" applyFont="1" applyFill="1" applyBorder="1" applyAlignment="1"/>
    <xf numFmtId="0" fontId="30" fillId="2" borderId="6" xfId="0" applyFont="1" applyFill="1" applyBorder="1" applyAlignment="1">
      <alignment horizontal="center"/>
    </xf>
    <xf numFmtId="3" fontId="23" fillId="2" borderId="6" xfId="0" applyNumberFormat="1" applyFont="1" applyFill="1" applyBorder="1" applyAlignment="1">
      <alignment horizontal="center"/>
    </xf>
    <xf numFmtId="4" fontId="23" fillId="2" borderId="7" xfId="0" applyNumberFormat="1" applyFont="1" applyFill="1" applyBorder="1" applyAlignment="1">
      <alignment horizontal="center"/>
    </xf>
    <xf numFmtId="3" fontId="23" fillId="2" borderId="7" xfId="0" applyNumberFormat="1" applyFont="1" applyFill="1" applyBorder="1" applyAlignment="1">
      <alignment horizontal="center"/>
    </xf>
    <xf numFmtId="3" fontId="15" fillId="2" borderId="7" xfId="0" applyNumberFormat="1" applyFont="1" applyFill="1" applyBorder="1" applyAlignment="1">
      <alignment horizontal="center"/>
    </xf>
    <xf numFmtId="1" fontId="15" fillId="2" borderId="6" xfId="0" applyNumberFormat="1" applyFont="1" applyFill="1" applyBorder="1"/>
    <xf numFmtId="2" fontId="15" fillId="2" borderId="6" xfId="0" applyNumberFormat="1" applyFont="1" applyFill="1" applyBorder="1" applyAlignment="1">
      <alignment horizontal="center"/>
    </xf>
    <xf numFmtId="0" fontId="0" fillId="2" borderId="0" xfId="0" applyFill="1"/>
    <xf numFmtId="0" fontId="29" fillId="2" borderId="2" xfId="0" applyFont="1" applyFill="1" applyBorder="1" applyAlignment="1">
      <alignment horizontal="left"/>
    </xf>
    <xf numFmtId="0" fontId="29" fillId="2" borderId="3" xfId="0" applyFont="1" applyFill="1" applyBorder="1" applyAlignment="1">
      <alignment horizontal="left"/>
    </xf>
    <xf numFmtId="0" fontId="29" fillId="2" borderId="7" xfId="0" applyFont="1" applyFill="1" applyBorder="1" applyAlignment="1">
      <alignment horizontal="left"/>
    </xf>
    <xf numFmtId="2" fontId="30" fillId="2" borderId="6" xfId="0" applyNumberFormat="1" applyFont="1" applyFill="1" applyBorder="1" applyAlignment="1">
      <alignment horizontal="center"/>
    </xf>
    <xf numFmtId="0" fontId="29" fillId="2" borderId="2" xfId="0" applyFont="1" applyFill="1" applyBorder="1"/>
    <xf numFmtId="0" fontId="29" fillId="2" borderId="3" xfId="0" applyFont="1" applyFill="1" applyBorder="1"/>
    <xf numFmtId="0" fontId="29" fillId="2" borderId="7" xfId="0" applyFont="1" applyFill="1" applyBorder="1"/>
    <xf numFmtId="0" fontId="6" fillId="2" borderId="3" xfId="0" applyFont="1" applyFill="1" applyBorder="1"/>
    <xf numFmtId="3" fontId="4" fillId="2" borderId="7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center"/>
    </xf>
    <xf numFmtId="3" fontId="6" fillId="2" borderId="6" xfId="0" applyNumberFormat="1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29" fillId="4" borderId="2" xfId="0" applyFont="1" applyFill="1" applyBorder="1"/>
    <xf numFmtId="0" fontId="29" fillId="4" borderId="3" xfId="0" applyFont="1" applyFill="1" applyBorder="1"/>
    <xf numFmtId="0" fontId="29" fillId="4" borderId="7" xfId="0" applyFont="1" applyFill="1" applyBorder="1"/>
    <xf numFmtId="0" fontId="6" fillId="4" borderId="3" xfId="0" applyFont="1" applyFill="1" applyBorder="1"/>
    <xf numFmtId="3" fontId="4" fillId="4" borderId="7" xfId="0" applyNumberFormat="1" applyFont="1" applyFill="1" applyBorder="1" applyAlignment="1">
      <alignment horizontal="center"/>
    </xf>
    <xf numFmtId="4" fontId="6" fillId="4" borderId="3" xfId="0" applyNumberFormat="1" applyFont="1" applyFill="1" applyBorder="1" applyAlignment="1">
      <alignment horizontal="center"/>
    </xf>
    <xf numFmtId="4" fontId="22" fillId="4" borderId="6" xfId="0" applyNumberFormat="1" applyFont="1" applyFill="1" applyBorder="1" applyAlignment="1">
      <alignment horizontal="center"/>
    </xf>
    <xf numFmtId="3" fontId="6" fillId="4" borderId="6" xfId="0" applyNumberFormat="1" applyFont="1" applyFill="1" applyBorder="1" applyAlignment="1">
      <alignment horizontal="center"/>
    </xf>
    <xf numFmtId="4" fontId="6" fillId="4" borderId="6" xfId="0" applyNumberFormat="1" applyFont="1" applyFill="1" applyBorder="1" applyAlignment="1">
      <alignment horizontal="center"/>
    </xf>
    <xf numFmtId="3" fontId="23" fillId="4" borderId="6" xfId="0" applyNumberFormat="1" applyFont="1" applyFill="1" applyBorder="1" applyAlignment="1">
      <alignment horizontal="center"/>
    </xf>
    <xf numFmtId="4" fontId="23" fillId="4" borderId="7" xfId="0" applyNumberFormat="1" applyFont="1" applyFill="1" applyBorder="1" applyAlignment="1">
      <alignment horizontal="center"/>
    </xf>
    <xf numFmtId="3" fontId="23" fillId="4" borderId="7" xfId="0" applyNumberFormat="1" applyFont="1" applyFill="1" applyBorder="1" applyAlignment="1">
      <alignment horizontal="center"/>
    </xf>
    <xf numFmtId="3" fontId="15" fillId="4" borderId="7" xfId="0" applyNumberFormat="1" applyFont="1" applyFill="1" applyBorder="1" applyAlignment="1">
      <alignment horizontal="center"/>
    </xf>
    <xf numFmtId="1" fontId="15" fillId="4" borderId="6" xfId="0" applyNumberFormat="1" applyFont="1" applyFill="1" applyBorder="1"/>
    <xf numFmtId="2" fontId="15" fillId="4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/>
    <xf numFmtId="3" fontId="4" fillId="2" borderId="6" xfId="0" applyNumberFormat="1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left"/>
    </xf>
    <xf numFmtId="0" fontId="25" fillId="2" borderId="3" xfId="0" applyFont="1" applyFill="1" applyBorder="1"/>
    <xf numFmtId="3" fontId="25" fillId="2" borderId="7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/>
    </xf>
    <xf numFmtId="3" fontId="25" fillId="2" borderId="6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3" fontId="31" fillId="2" borderId="6" xfId="0" applyNumberFormat="1" applyFont="1" applyFill="1" applyBorder="1" applyAlignment="1">
      <alignment horizontal="center"/>
    </xf>
    <xf numFmtId="4" fontId="23" fillId="2" borderId="6" xfId="0" applyNumberFormat="1" applyFont="1" applyFill="1" applyBorder="1" applyAlignment="1">
      <alignment horizontal="center"/>
    </xf>
    <xf numFmtId="3" fontId="31" fillId="2" borderId="7" xfId="0" applyNumberFormat="1" applyFont="1" applyFill="1" applyBorder="1" applyAlignment="1">
      <alignment horizontal="center"/>
    </xf>
    <xf numFmtId="3" fontId="32" fillId="2" borderId="7" xfId="0" applyNumberFormat="1" applyFont="1" applyFill="1" applyBorder="1" applyAlignment="1">
      <alignment horizontal="center"/>
    </xf>
    <xf numFmtId="3" fontId="21" fillId="2" borderId="6" xfId="0" applyNumberFormat="1" applyFont="1" applyFill="1" applyBorder="1" applyAlignment="1">
      <alignment horizontal="center"/>
    </xf>
    <xf numFmtId="1" fontId="21" fillId="2" borderId="2" xfId="0" applyNumberFormat="1" applyFont="1" applyFill="1" applyBorder="1"/>
    <xf numFmtId="0" fontId="30" fillId="2" borderId="2" xfId="0" applyFont="1" applyFill="1" applyBorder="1" applyAlignment="1">
      <alignment horizontal="left"/>
    </xf>
    <xf numFmtId="0" fontId="30" fillId="2" borderId="3" xfId="0" applyFont="1" applyFill="1" applyBorder="1" applyAlignment="1">
      <alignment horizontal="left"/>
    </xf>
    <xf numFmtId="0" fontId="30" fillId="2" borderId="7" xfId="0" applyFont="1" applyFill="1" applyBorder="1" applyAlignment="1">
      <alignment horizontal="left"/>
    </xf>
    <xf numFmtId="4" fontId="25" fillId="2" borderId="3" xfId="0" applyNumberFormat="1" applyFont="1" applyFill="1" applyBorder="1" applyAlignment="1">
      <alignment horizontal="center"/>
    </xf>
    <xf numFmtId="4" fontId="27" fillId="2" borderId="6" xfId="0" applyNumberFormat="1" applyFont="1" applyFill="1" applyBorder="1" applyAlignment="1">
      <alignment horizontal="center"/>
    </xf>
    <xf numFmtId="3" fontId="20" fillId="2" borderId="6" xfId="0" applyNumberFormat="1" applyFont="1" applyFill="1" applyBorder="1" applyAlignment="1">
      <alignment horizontal="center"/>
    </xf>
    <xf numFmtId="3" fontId="20" fillId="2" borderId="3" xfId="0" applyNumberFormat="1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15" fillId="2" borderId="1" xfId="0" applyNumberFormat="1" applyFont="1" applyFill="1" applyBorder="1"/>
    <xf numFmtId="0" fontId="0" fillId="0" borderId="0" xfId="0" applyBorder="1"/>
    <xf numFmtId="1" fontId="6" fillId="0" borderId="2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1" fontId="6" fillId="0" borderId="6" xfId="0" applyNumberFormat="1" applyFont="1" applyFill="1" applyBorder="1" applyAlignment="1"/>
    <xf numFmtId="0" fontId="28" fillId="0" borderId="8" xfId="0" applyFont="1" applyFill="1" applyBorder="1" applyAlignment="1">
      <alignment horizontal="center"/>
    </xf>
    <xf numFmtId="3" fontId="13" fillId="0" borderId="13" xfId="0" applyNumberFormat="1" applyFont="1" applyFill="1" applyBorder="1"/>
    <xf numFmtId="2" fontId="17" fillId="0" borderId="2" xfId="0" applyNumberFormat="1" applyFont="1" applyFill="1" applyBorder="1" applyAlignment="1">
      <alignment horizontal="center"/>
    </xf>
    <xf numFmtId="2" fontId="15" fillId="0" borderId="2" xfId="0" applyNumberFormat="1" applyFont="1" applyFill="1" applyBorder="1"/>
    <xf numFmtId="1" fontId="15" fillId="0" borderId="13" xfId="0" applyNumberFormat="1" applyFont="1" applyFill="1" applyBorder="1"/>
    <xf numFmtId="1" fontId="16" fillId="0" borderId="8" xfId="0" applyNumberFormat="1" applyFont="1" applyFill="1" applyBorder="1"/>
    <xf numFmtId="1" fontId="17" fillId="0" borderId="8" xfId="0" applyNumberFormat="1" applyFont="1" applyFill="1" applyBorder="1"/>
    <xf numFmtId="2" fontId="17" fillId="0" borderId="8" xfId="0" applyNumberFormat="1" applyFont="1" applyFill="1" applyBorder="1" applyAlignment="1">
      <alignment horizontal="center"/>
    </xf>
    <xf numFmtId="2" fontId="23" fillId="0" borderId="13" xfId="0" applyNumberFormat="1" applyFont="1" applyFill="1" applyBorder="1" applyAlignment="1">
      <alignment horizontal="center"/>
    </xf>
    <xf numFmtId="2" fontId="15" fillId="0" borderId="8" xfId="0" applyNumberFormat="1" applyFont="1" applyFill="1" applyBorder="1"/>
    <xf numFmtId="2" fontId="15" fillId="0" borderId="13" xfId="0" applyNumberFormat="1" applyFont="1" applyFill="1" applyBorder="1"/>
    <xf numFmtId="0" fontId="27" fillId="2" borderId="2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7" fillId="2" borderId="7" xfId="0" applyFont="1" applyFill="1" applyBorder="1" applyAlignment="1">
      <alignment horizontal="left"/>
    </xf>
    <xf numFmtId="0" fontId="0" fillId="2" borderId="6" xfId="0" applyFill="1" applyBorder="1"/>
    <xf numFmtId="4" fontId="0" fillId="2" borderId="6" xfId="0" applyNumberForma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4" fontId="20" fillId="2" borderId="2" xfId="0" applyNumberFormat="1" applyFont="1" applyFill="1" applyBorder="1" applyAlignment="1">
      <alignment horizontal="center"/>
    </xf>
    <xf numFmtId="3" fontId="21" fillId="2" borderId="7" xfId="0" applyNumberFormat="1" applyFont="1" applyFill="1" applyBorder="1" applyAlignment="1">
      <alignment horizontal="center"/>
    </xf>
    <xf numFmtId="1" fontId="21" fillId="2" borderId="3" xfId="0" applyNumberFormat="1" applyFont="1" applyFill="1" applyBorder="1"/>
    <xf numFmtId="0" fontId="0" fillId="2" borderId="0" xfId="0" applyNumberFormat="1" applyFill="1" applyAlignment="1">
      <alignment horizontal="center"/>
    </xf>
    <xf numFmtId="0" fontId="0" fillId="0" borderId="0" xfId="0" applyFill="1" applyAlignment="1"/>
    <xf numFmtId="0" fontId="10" fillId="0" borderId="0" xfId="0" applyFont="1" applyFill="1" applyBorder="1" applyAlignment="1">
      <alignment horizontal="center"/>
    </xf>
    <xf numFmtId="0" fontId="39" fillId="0" borderId="1" xfId="0" applyFont="1" applyBorder="1"/>
    <xf numFmtId="0" fontId="39" fillId="0" borderId="7" xfId="0" applyFont="1" applyBorder="1"/>
    <xf numFmtId="0" fontId="39" fillId="0" borderId="2" xfId="0" applyFont="1" applyBorder="1"/>
    <xf numFmtId="0" fontId="39" fillId="0" borderId="6" xfId="0" applyFont="1" applyBorder="1" applyAlignment="1">
      <alignment horizontal="center"/>
    </xf>
    <xf numFmtId="0" fontId="39" fillId="0" borderId="14" xfId="0" applyFont="1" applyBorder="1"/>
    <xf numFmtId="0" fontId="39" fillId="0" borderId="10" xfId="0" applyFont="1" applyBorder="1"/>
    <xf numFmtId="0" fontId="39" fillId="0" borderId="15" xfId="0" applyFont="1" applyBorder="1"/>
    <xf numFmtId="0" fontId="39" fillId="0" borderId="15" xfId="0" applyFont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39" fillId="0" borderId="0" xfId="0" applyFont="1"/>
    <xf numFmtId="0" fontId="39" fillId="0" borderId="5" xfId="0" applyFont="1" applyBorder="1"/>
    <xf numFmtId="0" fontId="10" fillId="0" borderId="14" xfId="0" applyFont="1" applyFill="1" applyBorder="1" applyAlignment="1">
      <alignment horizontal="center"/>
    </xf>
    <xf numFmtId="0" fontId="18" fillId="0" borderId="0" xfId="0" applyFont="1" applyFill="1" applyBorder="1" applyAlignment="1"/>
    <xf numFmtId="0" fontId="39" fillId="0" borderId="6" xfId="0" applyFont="1" applyBorder="1"/>
    <xf numFmtId="0" fontId="0" fillId="0" borderId="14" xfId="0" applyBorder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0" fillId="0" borderId="15" xfId="0" applyBorder="1"/>
    <xf numFmtId="0" fontId="39" fillId="0" borderId="4" xfId="0" applyFont="1" applyBorder="1"/>
    <xf numFmtId="2" fontId="24" fillId="0" borderId="2" xfId="0" applyNumberFormat="1" applyFont="1" applyFill="1" applyBorder="1"/>
    <xf numFmtId="0" fontId="4" fillId="0" borderId="9" xfId="0" applyFont="1" applyFill="1" applyBorder="1"/>
    <xf numFmtId="0" fontId="4" fillId="0" borderId="5" xfId="0" applyFont="1" applyFill="1" applyBorder="1"/>
    <xf numFmtId="0" fontId="22" fillId="0" borderId="10" xfId="0" applyFont="1" applyFill="1" applyBorder="1"/>
    <xf numFmtId="0" fontId="14" fillId="0" borderId="6" xfId="0" applyFont="1" applyFill="1" applyBorder="1" applyAlignment="1">
      <alignment horizontal="right"/>
    </xf>
    <xf numFmtId="0" fontId="9" fillId="0" borderId="2" xfId="0" applyFont="1" applyFill="1" applyBorder="1" applyAlignment="1"/>
    <xf numFmtId="0" fontId="9" fillId="0" borderId="7" xfId="0" applyFont="1" applyFill="1" applyBorder="1" applyAlignment="1"/>
    <xf numFmtId="0" fontId="28" fillId="0" borderId="2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14" fillId="0" borderId="12" xfId="0" applyFont="1" applyFill="1" applyBorder="1"/>
    <xf numFmtId="0" fontId="3" fillId="0" borderId="6" xfId="0" applyFont="1" applyFill="1" applyBorder="1" applyAlignment="1">
      <alignment horizontal="center"/>
    </xf>
    <xf numFmtId="2" fontId="22" fillId="0" borderId="7" xfId="0" applyNumberFormat="1" applyFont="1" applyFill="1" applyBorder="1" applyAlignment="1">
      <alignment horizontal="center"/>
    </xf>
    <xf numFmtId="2" fontId="22" fillId="0" borderId="5" xfId="0" applyNumberFormat="1" applyFont="1" applyFill="1" applyBorder="1" applyAlignment="1">
      <alignment horizontal="center"/>
    </xf>
    <xf numFmtId="9" fontId="0" fillId="0" borderId="0" xfId="0" applyNumberFormat="1" applyFill="1"/>
    <xf numFmtId="165" fontId="23" fillId="0" borderId="4" xfId="0" applyNumberFormat="1" applyFont="1" applyFill="1" applyBorder="1"/>
    <xf numFmtId="3" fontId="14" fillId="0" borderId="4" xfId="0" applyNumberFormat="1" applyFont="1" applyFill="1" applyBorder="1"/>
    <xf numFmtId="3" fontId="22" fillId="0" borderId="2" xfId="0" applyNumberFormat="1" applyFont="1" applyFill="1" applyBorder="1"/>
    <xf numFmtId="0" fontId="14" fillId="0" borderId="2" xfId="0" applyFont="1" applyFill="1" applyBorder="1" applyAlignment="1">
      <alignment horizontal="center"/>
    </xf>
    <xf numFmtId="2" fontId="17" fillId="0" borderId="2" xfId="0" applyNumberFormat="1" applyFont="1" applyFill="1" applyBorder="1"/>
    <xf numFmtId="3" fontId="22" fillId="0" borderId="13" xfId="0" applyNumberFormat="1" applyFont="1" applyFill="1" applyBorder="1"/>
    <xf numFmtId="3" fontId="22" fillId="0" borderId="1" xfId="0" applyNumberFormat="1" applyFont="1" applyFill="1" applyBorder="1"/>
    <xf numFmtId="1" fontId="17" fillId="0" borderId="6" xfId="0" applyNumberFormat="1" applyFont="1" applyFill="1" applyBorder="1"/>
    <xf numFmtId="3" fontId="22" fillId="0" borderId="1" xfId="0" applyNumberFormat="1" applyFont="1" applyFill="1" applyBorder="1" applyAlignment="1">
      <alignment vertical="top"/>
    </xf>
    <xf numFmtId="2" fontId="23" fillId="0" borderId="2" xfId="0" applyNumberFormat="1" applyFont="1" applyFill="1" applyBorder="1"/>
    <xf numFmtId="0" fontId="15" fillId="0" borderId="6" xfId="0" applyFont="1" applyFill="1" applyBorder="1"/>
    <xf numFmtId="0" fontId="14" fillId="0" borderId="4" xfId="0" applyFont="1" applyFill="1" applyBorder="1"/>
    <xf numFmtId="0" fontId="14" fillId="0" borderId="5" xfId="0" applyFont="1" applyFill="1" applyBorder="1" applyAlignment="1">
      <alignment horizontal="left"/>
    </xf>
    <xf numFmtId="0" fontId="23" fillId="0" borderId="6" xfId="0" applyNumberFormat="1" applyFont="1" applyFill="1" applyBorder="1"/>
    <xf numFmtId="0" fontId="22" fillId="0" borderId="13" xfId="0" applyFont="1" applyFill="1" applyBorder="1"/>
    <xf numFmtId="2" fontId="17" fillId="0" borderId="6" xfId="0" applyNumberFormat="1" applyFont="1" applyFill="1" applyBorder="1"/>
    <xf numFmtId="164" fontId="23" fillId="0" borderId="6" xfId="0" applyNumberFormat="1" applyFont="1" applyFill="1" applyBorder="1"/>
    <xf numFmtId="2" fontId="23" fillId="0" borderId="4" xfId="0" applyNumberFormat="1" applyFont="1" applyFill="1" applyBorder="1"/>
    <xf numFmtId="0" fontId="13" fillId="0" borderId="6" xfId="0" applyFont="1" applyFill="1" applyBorder="1"/>
    <xf numFmtId="0" fontId="15" fillId="0" borderId="4" xfId="0" applyFont="1" applyFill="1" applyBorder="1"/>
    <xf numFmtId="0" fontId="3" fillId="0" borderId="6" xfId="0" applyFont="1" applyFill="1" applyBorder="1"/>
    <xf numFmtId="3" fontId="15" fillId="0" borderId="6" xfId="0" applyNumberFormat="1" applyFont="1" applyFill="1" applyBorder="1"/>
    <xf numFmtId="0" fontId="14" fillId="0" borderId="9" xfId="0" applyFont="1" applyFill="1" applyBorder="1"/>
    <xf numFmtId="0" fontId="14" fillId="0" borderId="5" xfId="0" applyFont="1" applyFill="1" applyBorder="1"/>
    <xf numFmtId="0" fontId="17" fillId="0" borderId="2" xfId="0" applyFont="1" applyFill="1" applyBorder="1"/>
    <xf numFmtId="3" fontId="22" fillId="0" borderId="6" xfId="0" applyNumberFormat="1" applyFont="1" applyFill="1" applyBorder="1" applyAlignment="1">
      <alignment horizontal="left"/>
    </xf>
    <xf numFmtId="1" fontId="18" fillId="0" borderId="9" xfId="0" applyNumberFormat="1" applyFont="1" applyFill="1" applyBorder="1"/>
    <xf numFmtId="0" fontId="14" fillId="0" borderId="6" xfId="0" applyNumberFormat="1" applyFont="1" applyFill="1" applyBorder="1"/>
    <xf numFmtId="0" fontId="22" fillId="0" borderId="15" xfId="0" applyFont="1" applyFill="1" applyBorder="1"/>
    <xf numFmtId="0" fontId="6" fillId="0" borderId="7" xfId="0" applyFont="1" applyFill="1" applyBorder="1"/>
    <xf numFmtId="2" fontId="23" fillId="0" borderId="13" xfId="0" applyNumberFormat="1" applyFont="1" applyFill="1" applyBorder="1"/>
    <xf numFmtId="1" fontId="23" fillId="0" borderId="13" xfId="0" applyNumberFormat="1" applyFont="1" applyFill="1" applyBorder="1"/>
    <xf numFmtId="0" fontId="16" fillId="0" borderId="8" xfId="0" applyFont="1" applyFill="1" applyBorder="1"/>
    <xf numFmtId="1" fontId="23" fillId="0" borderId="8" xfId="0" applyNumberFormat="1" applyFont="1" applyFill="1" applyBorder="1"/>
    <xf numFmtId="2" fontId="16" fillId="0" borderId="8" xfId="0" applyNumberFormat="1" applyFont="1" applyFill="1" applyBorder="1"/>
    <xf numFmtId="3" fontId="15" fillId="0" borderId="8" xfId="0" applyNumberFormat="1" applyFont="1" applyFill="1" applyBorder="1"/>
    <xf numFmtId="1" fontId="18" fillId="0" borderId="8" xfId="0" applyNumberFormat="1" applyFont="1" applyFill="1" applyBorder="1"/>
    <xf numFmtId="0" fontId="19" fillId="0" borderId="8" xfId="0" applyFont="1" applyFill="1" applyBorder="1"/>
    <xf numFmtId="2" fontId="20" fillId="0" borderId="8" xfId="0" applyNumberFormat="1" applyFont="1" applyFill="1" applyBorder="1"/>
    <xf numFmtId="0" fontId="16" fillId="0" borderId="6" xfId="0" applyFont="1" applyFill="1" applyBorder="1"/>
    <xf numFmtId="2" fontId="16" fillId="0" borderId="6" xfId="0" applyNumberFormat="1" applyFont="1" applyFill="1" applyBorder="1"/>
    <xf numFmtId="1" fontId="18" fillId="0" borderId="6" xfId="0" applyNumberFormat="1" applyFont="1" applyFill="1" applyBorder="1"/>
    <xf numFmtId="0" fontId="19" fillId="0" borderId="6" xfId="0" applyFont="1" applyFill="1" applyBorder="1"/>
    <xf numFmtId="1" fontId="23" fillId="0" borderId="4" xfId="0" applyNumberFormat="1" applyFont="1" applyFill="1" applyBorder="1"/>
    <xf numFmtId="0" fontId="16" fillId="0" borderId="9" xfId="0" applyFont="1" applyFill="1" applyBorder="1"/>
    <xf numFmtId="1" fontId="23" fillId="0" borderId="9" xfId="0" applyNumberFormat="1" applyFont="1" applyFill="1" applyBorder="1"/>
    <xf numFmtId="2" fontId="15" fillId="0" borderId="4" xfId="0" applyNumberFormat="1" applyFont="1" applyFill="1" applyBorder="1"/>
    <xf numFmtId="2" fontId="16" fillId="0" borderId="9" xfId="0" applyNumberFormat="1" applyFont="1" applyFill="1" applyBorder="1"/>
    <xf numFmtId="3" fontId="15" fillId="0" borderId="9" xfId="0" applyNumberFormat="1" applyFont="1" applyFill="1" applyBorder="1"/>
    <xf numFmtId="0" fontId="19" fillId="0" borderId="9" xfId="0" applyFont="1" applyFill="1" applyBorder="1"/>
    <xf numFmtId="2" fontId="20" fillId="0" borderId="9" xfId="0" applyNumberFormat="1" applyFont="1" applyFill="1" applyBorder="1"/>
    <xf numFmtId="0" fontId="6" fillId="0" borderId="12" xfId="0" applyFont="1" applyFill="1" applyBorder="1"/>
    <xf numFmtId="0" fontId="21" fillId="0" borderId="6" xfId="0" applyFont="1" applyFill="1" applyBorder="1" applyAlignment="1"/>
    <xf numFmtId="3" fontId="22" fillId="0" borderId="9" xfId="0" applyNumberFormat="1" applyFont="1" applyFill="1" applyBorder="1"/>
    <xf numFmtId="3" fontId="17" fillId="0" borderId="2" xfId="0" applyNumberFormat="1" applyFont="1" applyFill="1" applyBorder="1"/>
    <xf numFmtId="3" fontId="17" fillId="0" borderId="13" xfId="0" applyNumberFormat="1" applyFont="1" applyFill="1" applyBorder="1"/>
    <xf numFmtId="2" fontId="4" fillId="0" borderId="9" xfId="0" applyNumberFormat="1" applyFont="1" applyFill="1" applyBorder="1"/>
    <xf numFmtId="2" fontId="17" fillId="0" borderId="4" xfId="0" applyNumberFormat="1" applyFont="1" applyFill="1" applyBorder="1"/>
    <xf numFmtId="3" fontId="17" fillId="0" borderId="1" xfId="0" applyNumberFormat="1" applyFont="1" applyFill="1" applyBorder="1"/>
    <xf numFmtId="0" fontId="4" fillId="0" borderId="6" xfId="0" applyFont="1" applyFill="1" applyBorder="1"/>
    <xf numFmtId="0" fontId="3" fillId="0" borderId="5" xfId="0" applyFont="1" applyFill="1" applyBorder="1" applyAlignment="1">
      <alignment horizontal="center"/>
    </xf>
    <xf numFmtId="0" fontId="4" fillId="0" borderId="4" xfId="0" applyFont="1" applyFill="1" applyBorder="1"/>
    <xf numFmtId="1" fontId="23" fillId="0" borderId="4" xfId="0" applyNumberFormat="1" applyFont="1" applyFill="1" applyBorder="1" applyAlignment="1">
      <alignment horizontal="right"/>
    </xf>
    <xf numFmtId="2" fontId="23" fillId="0" borderId="4" xfId="0" applyNumberFormat="1" applyFont="1" applyFill="1" applyBorder="1" applyAlignment="1">
      <alignment horizontal="right"/>
    </xf>
    <xf numFmtId="2" fontId="4" fillId="0" borderId="2" xfId="0" applyNumberFormat="1" applyFont="1" applyFill="1" applyBorder="1"/>
    <xf numFmtId="4" fontId="22" fillId="0" borderId="13" xfId="0" applyNumberFormat="1" applyFont="1" applyFill="1" applyBorder="1" applyAlignment="1">
      <alignment horizontal="center"/>
    </xf>
    <xf numFmtId="4" fontId="22" fillId="0" borderId="15" xfId="0" applyNumberFormat="1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39" fillId="0" borderId="7" xfId="0" applyFont="1" applyBorder="1" applyAlignment="1"/>
    <xf numFmtId="2" fontId="39" fillId="0" borderId="15" xfId="0" applyNumberFormat="1" applyFont="1" applyBorder="1" applyAlignment="1">
      <alignment horizontal="center"/>
    </xf>
    <xf numFmtId="16" fontId="39" fillId="0" borderId="15" xfId="0" applyNumberFormat="1" applyFont="1" applyBorder="1" applyAlignment="1">
      <alignment horizontal="center"/>
    </xf>
    <xf numFmtId="0" fontId="14" fillId="0" borderId="10" xfId="0" applyFont="1" applyFill="1" applyBorder="1"/>
    <xf numFmtId="0" fontId="13" fillId="0" borderId="1" xfId="0" applyFont="1" applyFill="1" applyBorder="1"/>
    <xf numFmtId="0" fontId="13" fillId="0" borderId="3" xfId="0" applyFont="1" applyFill="1" applyBorder="1"/>
    <xf numFmtId="0" fontId="14" fillId="0" borderId="9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4" fillId="0" borderId="8" xfId="0" applyFont="1" applyFill="1" applyBorder="1"/>
    <xf numFmtId="0" fontId="9" fillId="0" borderId="7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8" xfId="0" applyFont="1" applyFill="1" applyBorder="1"/>
    <xf numFmtId="0" fontId="11" fillId="0" borderId="7" xfId="0" applyFont="1" applyFill="1" applyBorder="1" applyAlignment="1">
      <alignment horizontal="center"/>
    </xf>
    <xf numFmtId="3" fontId="4" fillId="0" borderId="5" xfId="0" applyNumberFormat="1" applyFont="1" applyFill="1" applyBorder="1"/>
    <xf numFmtId="1" fontId="16" fillId="0" borderId="6" xfId="0" applyNumberFormat="1" applyFont="1" applyFill="1" applyBorder="1" applyAlignment="1">
      <alignment horizontal="right"/>
    </xf>
    <xf numFmtId="0" fontId="4" fillId="0" borderId="10" xfId="0" applyFont="1" applyFill="1" applyBorder="1" applyAlignment="1"/>
    <xf numFmtId="0" fontId="4" fillId="0" borderId="3" xfId="0" applyFont="1" applyFill="1" applyBorder="1" applyAlignment="1"/>
    <xf numFmtId="3" fontId="22" fillId="0" borderId="6" xfId="0" applyNumberFormat="1" applyFont="1" applyFill="1" applyBorder="1" applyAlignment="1">
      <alignment horizontal="right"/>
    </xf>
    <xf numFmtId="0" fontId="3" fillId="0" borderId="3" xfId="0" applyFont="1" applyFill="1" applyBorder="1" applyAlignment="1"/>
    <xf numFmtId="0" fontId="22" fillId="0" borderId="1" xfId="0" applyFont="1" applyFill="1" applyBorder="1" applyAlignment="1">
      <alignment horizontal="left"/>
    </xf>
    <xf numFmtId="0" fontId="22" fillId="0" borderId="2" xfId="0" applyFont="1" applyFill="1" applyBorder="1" applyAlignment="1"/>
    <xf numFmtId="0" fontId="22" fillId="0" borderId="3" xfId="0" applyFont="1" applyFill="1" applyBorder="1" applyAlignment="1"/>
    <xf numFmtId="0" fontId="22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center"/>
    </xf>
    <xf numFmtId="1" fontId="18" fillId="0" borderId="3" xfId="0" applyNumberFormat="1" applyFont="1" applyFill="1" applyBorder="1"/>
    <xf numFmtId="0" fontId="36" fillId="0" borderId="10" xfId="0" applyFont="1" applyFill="1" applyBorder="1"/>
    <xf numFmtId="0" fontId="3" fillId="0" borderId="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49" fontId="43" fillId="0" borderId="11" xfId="0" applyNumberFormat="1" applyFont="1" applyFill="1" applyBorder="1" applyAlignment="1">
      <alignment horizontal="center" vertical="center"/>
    </xf>
    <xf numFmtId="0" fontId="0" fillId="0" borderId="12" xfId="0" applyFill="1" applyBorder="1"/>
    <xf numFmtId="0" fontId="14" fillId="0" borderId="2" xfId="0" applyFont="1" applyFill="1" applyBorder="1" applyAlignment="1">
      <alignment horizontal="right"/>
    </xf>
    <xf numFmtId="2" fontId="14" fillId="0" borderId="4" xfId="0" applyNumberFormat="1" applyFont="1" applyFill="1" applyBorder="1"/>
    <xf numFmtId="0" fontId="17" fillId="0" borderId="15" xfId="0" applyFont="1" applyFill="1" applyBorder="1"/>
    <xf numFmtId="0" fontId="23" fillId="0" borderId="0" xfId="0" applyFont="1" applyFill="1"/>
    <xf numFmtId="3" fontId="14" fillId="0" borderId="8" xfId="0" applyNumberFormat="1" applyFont="1" applyFill="1" applyBorder="1"/>
    <xf numFmtId="0" fontId="29" fillId="0" borderId="3" xfId="0" applyFont="1" applyFill="1" applyBorder="1" applyAlignment="1"/>
    <xf numFmtId="2" fontId="29" fillId="0" borderId="7" xfId="0" applyNumberFormat="1" applyFont="1" applyFill="1" applyBorder="1" applyAlignment="1">
      <alignment horizontal="center"/>
    </xf>
    <xf numFmtId="2" fontId="29" fillId="0" borderId="6" xfId="0" applyNumberFormat="1" applyFont="1" applyFill="1" applyBorder="1" applyAlignment="1">
      <alignment horizontal="center"/>
    </xf>
    <xf numFmtId="0" fontId="29" fillId="0" borderId="6" xfId="0" applyFont="1" applyFill="1" applyBorder="1" applyAlignment="1"/>
    <xf numFmtId="2" fontId="30" fillId="0" borderId="6" xfId="0" applyNumberFormat="1" applyFont="1" applyFill="1" applyBorder="1" applyAlignment="1">
      <alignment horizontal="center"/>
    </xf>
    <xf numFmtId="0" fontId="30" fillId="0" borderId="6" xfId="0" applyFont="1" applyFill="1" applyBorder="1" applyAlignment="1">
      <alignment horizontal="center"/>
    </xf>
    <xf numFmtId="0" fontId="44" fillId="0" borderId="6" xfId="0" applyFont="1" applyFill="1" applyBorder="1" applyAlignment="1">
      <alignment horizontal="center"/>
    </xf>
    <xf numFmtId="0" fontId="39" fillId="0" borderId="14" xfId="0" applyFont="1" applyBorder="1" applyAlignment="1">
      <alignment horizontal="center"/>
    </xf>
    <xf numFmtId="2" fontId="0" fillId="0" borderId="7" xfId="0" applyNumberFormat="1" applyFill="1" applyBorder="1"/>
    <xf numFmtId="0" fontId="39" fillId="0" borderId="9" xfId="0" applyFont="1" applyBorder="1"/>
    <xf numFmtId="2" fontId="39" fillId="0" borderId="14" xfId="0" applyNumberFormat="1" applyFont="1" applyBorder="1" applyAlignment="1">
      <alignment horizontal="center"/>
    </xf>
    <xf numFmtId="0" fontId="39" fillId="0" borderId="14" xfId="0" applyFont="1" applyFill="1" applyBorder="1" applyAlignment="1">
      <alignment horizontal="center"/>
    </xf>
    <xf numFmtId="0" fontId="39" fillId="0" borderId="14" xfId="0" applyFont="1" applyFill="1" applyBorder="1"/>
    <xf numFmtId="0" fontId="39" fillId="0" borderId="15" xfId="0" applyFont="1" applyFill="1" applyBorder="1"/>
    <xf numFmtId="0" fontId="39" fillId="0" borderId="15" xfId="0" applyFont="1" applyFill="1" applyBorder="1" applyAlignment="1">
      <alignment horizontal="center"/>
    </xf>
    <xf numFmtId="0" fontId="0" fillId="0" borderId="14" xfId="0" applyFill="1" applyBorder="1"/>
    <xf numFmtId="17" fontId="39" fillId="0" borderId="14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21" fillId="0" borderId="0" xfId="0" applyFont="1" applyFill="1" applyBorder="1"/>
    <xf numFmtId="3" fontId="4" fillId="0" borderId="2" xfId="0" applyNumberFormat="1" applyFont="1" applyFill="1" applyBorder="1" applyAlignment="1"/>
    <xf numFmtId="0" fontId="0" fillId="0" borderId="6" xfId="0" applyBorder="1"/>
    <xf numFmtId="0" fontId="45" fillId="0" borderId="0" xfId="0" applyFont="1" applyFill="1" applyBorder="1" applyAlignment="1">
      <alignment horizontal="center"/>
    </xf>
    <xf numFmtId="0" fontId="46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13" fillId="0" borderId="8" xfId="0" applyFont="1" applyFill="1" applyBorder="1"/>
    <xf numFmtId="2" fontId="13" fillId="0" borderId="13" xfId="0" applyNumberFormat="1" applyFont="1" applyFill="1" applyBorder="1"/>
    <xf numFmtId="2" fontId="0" fillId="0" borderId="13" xfId="0" applyNumberFormat="1" applyFill="1" applyBorder="1"/>
    <xf numFmtId="2" fontId="22" fillId="0" borderId="6" xfId="0" applyNumberFormat="1" applyFont="1" applyFill="1" applyBorder="1"/>
    <xf numFmtId="2" fontId="0" fillId="0" borderId="6" xfId="0" applyNumberFormat="1" applyFont="1" applyFill="1" applyBorder="1"/>
    <xf numFmtId="0" fontId="0" fillId="0" borderId="6" xfId="0" applyFont="1" applyFill="1" applyBorder="1"/>
    <xf numFmtId="0" fontId="0" fillId="0" borderId="0" xfId="0" applyFont="1" applyFill="1"/>
    <xf numFmtId="2" fontId="0" fillId="0" borderId="13" xfId="0" applyNumberFormat="1" applyFont="1" applyFill="1" applyBorder="1"/>
    <xf numFmtId="0" fontId="14" fillId="0" borderId="6" xfId="0" applyFont="1" applyFill="1" applyBorder="1" applyAlignment="1">
      <alignment horizontal="left" vertical="top" wrapText="1"/>
    </xf>
    <xf numFmtId="1" fontId="16" fillId="0" borderId="6" xfId="0" applyNumberFormat="1" applyFont="1" applyFill="1" applyBorder="1"/>
    <xf numFmtId="2" fontId="13" fillId="0" borderId="6" xfId="0" applyNumberFormat="1" applyFont="1" applyFill="1" applyBorder="1"/>
    <xf numFmtId="4" fontId="22" fillId="0" borderId="6" xfId="0" applyNumberFormat="1" applyFont="1" applyFill="1" applyBorder="1"/>
    <xf numFmtId="2" fontId="23" fillId="0" borderId="2" xfId="0" applyNumberFormat="1" applyFont="1" applyFill="1" applyBorder="1" applyAlignment="1">
      <alignment horizontal="right"/>
    </xf>
    <xf numFmtId="0" fontId="5" fillId="0" borderId="11" xfId="0" applyFont="1" applyFill="1" applyBorder="1"/>
    <xf numFmtId="3" fontId="14" fillId="0" borderId="15" xfId="0" applyNumberFormat="1" applyFont="1" applyFill="1" applyBorder="1"/>
    <xf numFmtId="3" fontId="17" fillId="0" borderId="9" xfId="0" applyNumberFormat="1" applyFont="1" applyFill="1" applyBorder="1"/>
    <xf numFmtId="0" fontId="17" fillId="0" borderId="3" xfId="0" applyFont="1" applyFill="1" applyBorder="1"/>
    <xf numFmtId="0" fontId="17" fillId="0" borderId="7" xfId="0" applyFont="1" applyFill="1" applyBorder="1"/>
    <xf numFmtId="3" fontId="18" fillId="0" borderId="6" xfId="0" applyNumberFormat="1" applyFont="1" applyFill="1" applyBorder="1" applyAlignment="1"/>
    <xf numFmtId="165" fontId="17" fillId="0" borderId="6" xfId="0" applyNumberFormat="1" applyFont="1" applyFill="1" applyBorder="1"/>
    <xf numFmtId="0" fontId="22" fillId="0" borderId="5" xfId="0" applyFont="1" applyFill="1" applyBorder="1" applyAlignment="1">
      <alignment horizontal="left"/>
    </xf>
    <xf numFmtId="0" fontId="22" fillId="0" borderId="11" xfId="0" applyFont="1" applyFill="1" applyBorder="1" applyAlignment="1">
      <alignment horizontal="center"/>
    </xf>
    <xf numFmtId="2" fontId="26" fillId="0" borderId="6" xfId="0" applyNumberFormat="1" applyFont="1" applyFill="1" applyBorder="1" applyAlignment="1">
      <alignment horizontal="right"/>
    </xf>
    <xf numFmtId="2" fontId="26" fillId="0" borderId="6" xfId="0" applyNumberFormat="1" applyFont="1" applyFill="1" applyBorder="1"/>
    <xf numFmtId="0" fontId="26" fillId="0" borderId="6" xfId="0" applyFont="1" applyFill="1" applyBorder="1"/>
    <xf numFmtId="4" fontId="22" fillId="0" borderId="6" xfId="0" applyNumberFormat="1" applyFont="1" applyFill="1" applyBorder="1" applyAlignment="1">
      <alignment horizontal="right"/>
    </xf>
    <xf numFmtId="0" fontId="40" fillId="0" borderId="6" xfId="0" applyFont="1" applyFill="1" applyBorder="1"/>
    <xf numFmtId="4" fontId="40" fillId="0" borderId="6" xfId="0" applyNumberFormat="1" applyFont="1" applyFill="1" applyBorder="1" applyAlignment="1">
      <alignment horizontal="center"/>
    </xf>
    <xf numFmtId="3" fontId="40" fillId="0" borderId="6" xfId="0" applyNumberFormat="1" applyFont="1" applyFill="1" applyBorder="1" applyAlignment="1">
      <alignment horizontal="center"/>
    </xf>
    <xf numFmtId="2" fontId="40" fillId="0" borderId="0" xfId="0" applyNumberFormat="1" applyFont="1" applyFill="1" applyAlignment="1">
      <alignment horizontal="center"/>
    </xf>
    <xf numFmtId="0" fontId="40" fillId="0" borderId="0" xfId="0" applyFont="1" applyFill="1"/>
    <xf numFmtId="0" fontId="9" fillId="0" borderId="9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center"/>
    </xf>
    <xf numFmtId="0" fontId="41" fillId="0" borderId="1" xfId="0" applyFont="1" applyFill="1" applyBorder="1"/>
    <xf numFmtId="2" fontId="41" fillId="0" borderId="1" xfId="0" applyNumberFormat="1" applyFont="1" applyFill="1" applyBorder="1"/>
    <xf numFmtId="0" fontId="48" fillId="0" borderId="4" xfId="0" applyFont="1" applyFill="1" applyBorder="1" applyAlignment="1">
      <alignment horizontal="right"/>
    </xf>
    <xf numFmtId="0" fontId="48" fillId="0" borderId="1" xfId="0" applyFont="1" applyFill="1" applyBorder="1"/>
    <xf numFmtId="0" fontId="48" fillId="0" borderId="0" xfId="0" applyFont="1" applyFill="1" applyBorder="1"/>
    <xf numFmtId="0" fontId="48" fillId="0" borderId="0" xfId="0" applyNumberFormat="1" applyFont="1" applyFill="1" applyBorder="1"/>
    <xf numFmtId="4" fontId="48" fillId="0" borderId="15" xfId="0" applyNumberFormat="1" applyFont="1" applyFill="1" applyBorder="1" applyAlignment="1">
      <alignment horizontal="center"/>
    </xf>
    <xf numFmtId="2" fontId="48" fillId="0" borderId="4" xfId="0" applyNumberFormat="1" applyFont="1" applyFill="1" applyBorder="1" applyAlignment="1">
      <alignment horizontal="center"/>
    </xf>
    <xf numFmtId="0" fontId="48" fillId="0" borderId="4" xfId="0" applyFont="1" applyFill="1" applyBorder="1" applyAlignment="1">
      <alignment horizontal="center"/>
    </xf>
    <xf numFmtId="2" fontId="47" fillId="0" borderId="4" xfId="0" applyNumberFormat="1" applyFont="1" applyFill="1" applyBorder="1"/>
    <xf numFmtId="3" fontId="48" fillId="0" borderId="4" xfId="0" applyNumberFormat="1" applyFont="1" applyFill="1" applyBorder="1" applyAlignment="1">
      <alignment horizontal="right"/>
    </xf>
    <xf numFmtId="2" fontId="41" fillId="0" borderId="4" xfId="0" applyNumberFormat="1" applyFont="1" applyFill="1" applyBorder="1" applyAlignment="1">
      <alignment horizontal="center"/>
    </xf>
    <xf numFmtId="0" fontId="41" fillId="0" borderId="0" xfId="0" applyFont="1" applyFill="1" applyAlignment="1">
      <alignment horizontal="center"/>
    </xf>
    <xf numFmtId="4" fontId="48" fillId="0" borderId="4" xfId="0" applyNumberFormat="1" applyFont="1" applyFill="1" applyBorder="1" applyAlignment="1">
      <alignment horizontal="center"/>
    </xf>
    <xf numFmtId="2" fontId="47" fillId="0" borderId="9" xfId="0" applyNumberFormat="1" applyFont="1" applyFill="1" applyBorder="1" applyAlignment="1">
      <alignment horizontal="center"/>
    </xf>
    <xf numFmtId="2" fontId="49" fillId="0" borderId="9" xfId="0" applyNumberFormat="1" applyFont="1" applyFill="1" applyBorder="1" applyAlignment="1">
      <alignment horizontal="center"/>
    </xf>
    <xf numFmtId="4" fontId="41" fillId="0" borderId="4" xfId="0" applyNumberFormat="1" applyFont="1" applyFill="1" applyBorder="1" applyAlignment="1">
      <alignment horizontal="center"/>
    </xf>
    <xf numFmtId="0" fontId="41" fillId="0" borderId="0" xfId="0" applyFont="1" applyFill="1"/>
    <xf numFmtId="4" fontId="41" fillId="0" borderId="6" xfId="0" applyNumberFormat="1" applyFont="1" applyFill="1" applyBorder="1" applyAlignment="1">
      <alignment horizontal="center"/>
    </xf>
    <xf numFmtId="0" fontId="41" fillId="0" borderId="4" xfId="0" applyFont="1" applyFill="1" applyBorder="1"/>
    <xf numFmtId="0" fontId="48" fillId="0" borderId="5" xfId="0" applyFont="1" applyFill="1" applyBorder="1"/>
    <xf numFmtId="0" fontId="48" fillId="0" borderId="4" xfId="0" applyFont="1" applyFill="1" applyBorder="1"/>
    <xf numFmtId="2" fontId="49" fillId="0" borderId="4" xfId="0" applyNumberFormat="1" applyFont="1" applyFill="1" applyBorder="1" applyAlignment="1">
      <alignment horizontal="center"/>
    </xf>
    <xf numFmtId="0" fontId="41" fillId="0" borderId="4" xfId="0" applyFont="1" applyFill="1" applyBorder="1" applyAlignment="1">
      <alignment horizontal="center"/>
    </xf>
    <xf numFmtId="0" fontId="41" fillId="0" borderId="6" xfId="0" applyFont="1" applyFill="1" applyBorder="1"/>
    <xf numFmtId="0" fontId="48" fillId="0" borderId="3" xfId="0" applyFont="1" applyFill="1" applyBorder="1"/>
    <xf numFmtId="0" fontId="48" fillId="0" borderId="11" xfId="0" applyFont="1" applyFill="1" applyBorder="1"/>
    <xf numFmtId="0" fontId="48" fillId="0" borderId="11" xfId="0" applyNumberFormat="1" applyFont="1" applyFill="1" applyBorder="1"/>
    <xf numFmtId="4" fontId="48" fillId="0" borderId="13" xfId="0" applyNumberFormat="1" applyFont="1" applyFill="1" applyBorder="1" applyAlignment="1">
      <alignment horizontal="center"/>
    </xf>
    <xf numFmtId="4" fontId="48" fillId="0" borderId="6" xfId="0" applyNumberFormat="1" applyFont="1" applyFill="1" applyBorder="1" applyAlignment="1">
      <alignment horizontal="center"/>
    </xf>
    <xf numFmtId="0" fontId="48" fillId="0" borderId="6" xfId="0" applyFont="1" applyFill="1" applyBorder="1" applyAlignment="1">
      <alignment horizontal="center"/>
    </xf>
    <xf numFmtId="0" fontId="41" fillId="0" borderId="6" xfId="0" applyFont="1" applyFill="1" applyBorder="1" applyAlignment="1">
      <alignment horizontal="center"/>
    </xf>
    <xf numFmtId="3" fontId="48" fillId="0" borderId="6" xfId="0" applyNumberFormat="1" applyFont="1" applyFill="1" applyBorder="1" applyAlignment="1">
      <alignment horizontal="right"/>
    </xf>
    <xf numFmtId="2" fontId="41" fillId="0" borderId="6" xfId="0" applyNumberFormat="1" applyFont="1" applyFill="1" applyBorder="1" applyAlignment="1">
      <alignment horizontal="center"/>
    </xf>
    <xf numFmtId="2" fontId="47" fillId="0" borderId="2" xfId="0" applyNumberFormat="1" applyFont="1" applyFill="1" applyBorder="1" applyAlignment="1">
      <alignment horizontal="center"/>
    </xf>
    <xf numFmtId="2" fontId="49" fillId="0" borderId="6" xfId="0" applyNumberFormat="1" applyFont="1" applyFill="1" applyBorder="1" applyAlignment="1">
      <alignment horizontal="center"/>
    </xf>
    <xf numFmtId="2" fontId="49" fillId="0" borderId="2" xfId="0" applyNumberFormat="1" applyFont="1" applyFill="1" applyBorder="1" applyAlignment="1">
      <alignment horizontal="center"/>
    </xf>
    <xf numFmtId="0" fontId="48" fillId="0" borderId="3" xfId="0" applyNumberFormat="1" applyFont="1" applyFill="1" applyBorder="1"/>
    <xf numFmtId="2" fontId="48" fillId="0" borderId="6" xfId="0" applyNumberFormat="1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2" fontId="13" fillId="0" borderId="3" xfId="0" applyNumberFormat="1" applyFont="1" applyFill="1" applyBorder="1"/>
    <xf numFmtId="0" fontId="0" fillId="5" borderId="0" xfId="0" applyFill="1"/>
    <xf numFmtId="0" fontId="0" fillId="0" borderId="1" xfId="0" applyFill="1" applyBorder="1" applyAlignment="1"/>
    <xf numFmtId="0" fontId="0" fillId="0" borderId="0" xfId="0" applyAlignment="1"/>
    <xf numFmtId="1" fontId="4" fillId="0" borderId="7" xfId="0" applyNumberFormat="1" applyFont="1" applyFill="1" applyBorder="1" applyAlignment="1">
      <alignment horizontal="center"/>
    </xf>
    <xf numFmtId="1" fontId="9" fillId="0" borderId="2" xfId="0" applyNumberFormat="1" applyFont="1" applyFill="1" applyBorder="1" applyAlignment="1">
      <alignment horizontal="center"/>
    </xf>
    <xf numFmtId="2" fontId="13" fillId="3" borderId="13" xfId="0" applyNumberFormat="1" applyFont="1" applyFill="1" applyBorder="1"/>
    <xf numFmtId="2" fontId="0" fillId="3" borderId="6" xfId="0" applyNumberFormat="1" applyFill="1" applyBorder="1"/>
    <xf numFmtId="2" fontId="0" fillId="3" borderId="13" xfId="0" applyNumberFormat="1" applyFill="1" applyBorder="1"/>
    <xf numFmtId="0" fontId="0" fillId="0" borderId="7" xfId="0" applyFill="1" applyBorder="1"/>
    <xf numFmtId="2" fontId="22" fillId="3" borderId="6" xfId="0" applyNumberFormat="1" applyFont="1" applyFill="1" applyBorder="1"/>
    <xf numFmtId="165" fontId="22" fillId="0" borderId="6" xfId="0" applyNumberFormat="1" applyFont="1" applyFill="1" applyBorder="1"/>
    <xf numFmtId="165" fontId="22" fillId="3" borderId="6" xfId="0" applyNumberFormat="1" applyFont="1" applyFill="1" applyBorder="1"/>
    <xf numFmtId="2" fontId="13" fillId="3" borderId="6" xfId="0" applyNumberFormat="1" applyFont="1" applyFill="1" applyBorder="1"/>
    <xf numFmtId="0" fontId="22" fillId="5" borderId="7" xfId="0" applyFont="1" applyFill="1" applyBorder="1"/>
    <xf numFmtId="2" fontId="23" fillId="5" borderId="6" xfId="0" applyNumberFormat="1" applyFont="1" applyFill="1" applyBorder="1"/>
    <xf numFmtId="0" fontId="23" fillId="5" borderId="0" xfId="0" applyFont="1" applyFill="1" applyBorder="1"/>
    <xf numFmtId="2" fontId="14" fillId="5" borderId="6" xfId="0" applyNumberFormat="1" applyFont="1" applyFill="1" applyBorder="1"/>
    <xf numFmtId="3" fontId="22" fillId="5" borderId="6" xfId="0" applyNumberFormat="1" applyFont="1" applyFill="1" applyBorder="1"/>
    <xf numFmtId="2" fontId="13" fillId="5" borderId="6" xfId="0" applyNumberFormat="1" applyFont="1" applyFill="1" applyBorder="1"/>
    <xf numFmtId="0" fontId="14" fillId="5" borderId="6" xfId="0" applyFont="1" applyFill="1" applyBorder="1"/>
    <xf numFmtId="0" fontId="23" fillId="5" borderId="6" xfId="0" applyFont="1" applyFill="1" applyBorder="1"/>
    <xf numFmtId="0" fontId="16" fillId="5" borderId="2" xfId="0" applyFont="1" applyFill="1" applyBorder="1"/>
    <xf numFmtId="2" fontId="15" fillId="5" borderId="6" xfId="0" applyNumberFormat="1" applyFont="1" applyFill="1" applyBorder="1"/>
    <xf numFmtId="2" fontId="16" fillId="5" borderId="2" xfId="0" applyNumberFormat="1" applyFont="1" applyFill="1" applyBorder="1"/>
    <xf numFmtId="3" fontId="18" fillId="5" borderId="6" xfId="0" applyNumberFormat="1" applyFont="1" applyFill="1" applyBorder="1"/>
    <xf numFmtId="1" fontId="18" fillId="5" borderId="2" xfId="0" applyNumberFormat="1" applyFont="1" applyFill="1" applyBorder="1"/>
    <xf numFmtId="0" fontId="19" fillId="5" borderId="2" xfId="0" applyFont="1" applyFill="1" applyBorder="1"/>
    <xf numFmtId="2" fontId="20" fillId="5" borderId="2" xfId="0" applyNumberFormat="1" applyFont="1" applyFill="1" applyBorder="1"/>
    <xf numFmtId="2" fontId="21" fillId="5" borderId="6" xfId="0" applyNumberFormat="1" applyFont="1" applyFill="1" applyBorder="1"/>
    <xf numFmtId="2" fontId="0" fillId="5" borderId="6" xfId="0" applyNumberFormat="1" applyFill="1" applyBorder="1"/>
    <xf numFmtId="2" fontId="21" fillId="5" borderId="2" xfId="0" applyNumberFormat="1" applyFont="1" applyFill="1" applyBorder="1"/>
    <xf numFmtId="2" fontId="13" fillId="4" borderId="6" xfId="0" applyNumberFormat="1" applyFont="1" applyFill="1" applyBorder="1"/>
    <xf numFmtId="2" fontId="0" fillId="4" borderId="6" xfId="0" applyNumberFormat="1" applyFill="1" applyBorder="1"/>
    <xf numFmtId="2" fontId="13" fillId="0" borderId="4" xfId="0" applyNumberFormat="1" applyFont="1" applyFill="1" applyBorder="1"/>
    <xf numFmtId="3" fontId="22" fillId="0" borderId="15" xfId="0" applyNumberFormat="1" applyFont="1" applyFill="1" applyBorder="1"/>
    <xf numFmtId="3" fontId="22" fillId="0" borderId="10" xfId="0" applyNumberFormat="1" applyFont="1" applyFill="1" applyBorder="1"/>
    <xf numFmtId="3" fontId="17" fillId="0" borderId="13" xfId="0" applyNumberFormat="1" applyFont="1" applyFill="1" applyBorder="1" applyAlignment="1">
      <alignment horizontal="right"/>
    </xf>
    <xf numFmtId="1" fontId="23" fillId="0" borderId="13" xfId="0" applyNumberFormat="1" applyFont="1" applyFill="1" applyBorder="1" applyAlignment="1">
      <alignment horizontal="right"/>
    </xf>
    <xf numFmtId="3" fontId="17" fillId="0" borderId="8" xfId="0" applyNumberFormat="1" applyFont="1" applyFill="1" applyBorder="1" applyAlignment="1">
      <alignment horizontal="right"/>
    </xf>
    <xf numFmtId="2" fontId="15" fillId="0" borderId="13" xfId="0" applyNumberFormat="1" applyFont="1" applyFill="1" applyBorder="1" applyAlignment="1">
      <alignment horizontal="right"/>
    </xf>
    <xf numFmtId="2" fontId="16" fillId="0" borderId="13" xfId="0" applyNumberFormat="1" applyFont="1" applyFill="1" applyBorder="1" applyAlignment="1">
      <alignment horizontal="right"/>
    </xf>
    <xf numFmtId="3" fontId="18" fillId="0" borderId="8" xfId="0" applyNumberFormat="1" applyFont="1" applyFill="1" applyBorder="1" applyAlignment="1">
      <alignment horizontal="right"/>
    </xf>
    <xf numFmtId="0" fontId="40" fillId="0" borderId="8" xfId="0" applyFont="1" applyFill="1" applyBorder="1"/>
    <xf numFmtId="2" fontId="21" fillId="0" borderId="13" xfId="0" applyNumberFormat="1" applyFont="1" applyFill="1" applyBorder="1"/>
    <xf numFmtId="2" fontId="21" fillId="0" borderId="8" xfId="0" applyNumberFormat="1" applyFont="1" applyFill="1" applyBorder="1"/>
    <xf numFmtId="0" fontId="4" fillId="3" borderId="6" xfId="0" applyFont="1" applyFill="1" applyBorder="1" applyAlignment="1"/>
    <xf numFmtId="0" fontId="0" fillId="0" borderId="9" xfId="0" applyFill="1" applyBorder="1"/>
    <xf numFmtId="2" fontId="0" fillId="0" borderId="4" xfId="0" applyNumberFormat="1" applyFill="1" applyBorder="1"/>
    <xf numFmtId="2" fontId="13" fillId="0" borderId="9" xfId="0" applyNumberFormat="1" applyFont="1" applyFill="1" applyBorder="1"/>
    <xf numFmtId="2" fontId="13" fillId="0" borderId="2" xfId="0" applyNumberFormat="1" applyFont="1" applyFill="1" applyBorder="1"/>
    <xf numFmtId="2" fontId="22" fillId="0" borderId="6" xfId="0" applyNumberFormat="1" applyFont="1" applyFill="1" applyBorder="1" applyAlignment="1">
      <alignment horizontal="center"/>
    </xf>
    <xf numFmtId="2" fontId="13" fillId="0" borderId="7" xfId="0" applyNumberFormat="1" applyFont="1" applyFill="1" applyBorder="1"/>
    <xf numFmtId="2" fontId="15" fillId="0" borderId="2" xfId="0" applyNumberFormat="1" applyFont="1" applyFill="1" applyBorder="1" applyAlignment="1">
      <alignment horizontal="right"/>
    </xf>
    <xf numFmtId="0" fontId="0" fillId="5" borderId="6" xfId="0" applyFill="1" applyBorder="1"/>
    <xf numFmtId="0" fontId="0" fillId="0" borderId="5" xfId="0" applyFill="1" applyBorder="1"/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49" fontId="43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1" fontId="6" fillId="0" borderId="2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left"/>
    </xf>
    <xf numFmtId="0" fontId="27" fillId="0" borderId="3" xfId="0" applyFont="1" applyFill="1" applyBorder="1" applyAlignment="1">
      <alignment horizontal="left"/>
    </xf>
    <xf numFmtId="0" fontId="27" fillId="0" borderId="7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7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0" fontId="15" fillId="0" borderId="3" xfId="0" applyFont="1" applyFill="1" applyBorder="1" applyAlignment="1"/>
    <xf numFmtId="1" fontId="15" fillId="5" borderId="6" xfId="0" applyNumberFormat="1" applyFont="1" applyFill="1" applyBorder="1"/>
    <xf numFmtId="4" fontId="20" fillId="0" borderId="0" xfId="0" applyNumberFormat="1" applyFont="1" applyFill="1" applyBorder="1" applyAlignment="1">
      <alignment horizontal="center"/>
    </xf>
    <xf numFmtId="2" fontId="15" fillId="0" borderId="8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top"/>
    </xf>
    <xf numFmtId="0" fontId="14" fillId="5" borderId="6" xfId="0" applyFont="1" applyFill="1" applyBorder="1" applyAlignment="1">
      <alignment horizontal="left" vertical="top" wrapText="1"/>
    </xf>
    <xf numFmtId="0" fontId="22" fillId="5" borderId="6" xfId="0" applyFont="1" applyFill="1" applyBorder="1"/>
    <xf numFmtId="165" fontId="22" fillId="5" borderId="6" xfId="0" applyNumberFormat="1" applyFont="1" applyFill="1" applyBorder="1"/>
    <xf numFmtId="1" fontId="16" fillId="5" borderId="6" xfId="0" applyNumberFormat="1" applyFont="1" applyFill="1" applyBorder="1"/>
    <xf numFmtId="1" fontId="17" fillId="5" borderId="6" xfId="0" applyNumberFormat="1" applyFont="1" applyFill="1" applyBorder="1"/>
    <xf numFmtId="2" fontId="17" fillId="5" borderId="6" xfId="0" applyNumberFormat="1" applyFont="1" applyFill="1" applyBorder="1"/>
    <xf numFmtId="2" fontId="16" fillId="5" borderId="6" xfId="0" applyNumberFormat="1" applyFont="1" applyFill="1" applyBorder="1"/>
    <xf numFmtId="1" fontId="18" fillId="5" borderId="6" xfId="0" applyNumberFormat="1" applyFont="1" applyFill="1" applyBorder="1"/>
    <xf numFmtId="0" fontId="19" fillId="5" borderId="6" xfId="0" applyFont="1" applyFill="1" applyBorder="1"/>
    <xf numFmtId="2" fontId="20" fillId="5" borderId="6" xfId="0" applyNumberFormat="1" applyFont="1" applyFill="1" applyBorder="1"/>
    <xf numFmtId="2" fontId="0" fillId="0" borderId="0" xfId="0" applyNumberFormat="1" applyBorder="1"/>
    <xf numFmtId="0" fontId="20" fillId="0" borderId="6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" fontId="6" fillId="0" borderId="2" xfId="0" applyNumberFormat="1" applyFont="1" applyFill="1" applyBorder="1" applyAlignment="1"/>
    <xf numFmtId="1" fontId="6" fillId="0" borderId="7" xfId="0" applyNumberFormat="1" applyFont="1" applyFill="1" applyBorder="1" applyAlignment="1"/>
    <xf numFmtId="1" fontId="6" fillId="0" borderId="3" xfId="0" applyNumberFormat="1" applyFont="1" applyFill="1" applyBorder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7" fillId="0" borderId="7" xfId="0" applyFont="1" applyFill="1" applyBorder="1" applyAlignment="1"/>
    <xf numFmtId="0" fontId="41" fillId="0" borderId="6" xfId="0" applyFont="1" applyFill="1" applyBorder="1" applyAlignment="1">
      <alignment horizontal="center" vertical="center" wrapText="1"/>
    </xf>
    <xf numFmtId="165" fontId="41" fillId="0" borderId="6" xfId="0" applyNumberFormat="1" applyFont="1" applyFill="1" applyBorder="1" applyAlignment="1">
      <alignment horizontal="center" vertical="center" wrapText="1"/>
    </xf>
    <xf numFmtId="2" fontId="39" fillId="0" borderId="5" xfId="0" applyNumberFormat="1" applyFont="1" applyBorder="1" applyAlignment="1">
      <alignment horizontal="center"/>
    </xf>
    <xf numFmtId="0" fontId="39" fillId="0" borderId="7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41" fillId="0" borderId="6" xfId="0" applyFont="1" applyFill="1" applyBorder="1" applyAlignment="1">
      <alignment vertical="center" wrapText="1"/>
    </xf>
    <xf numFmtId="0" fontId="41" fillId="0" borderId="6" xfId="0" applyFont="1" applyFill="1" applyBorder="1" applyAlignment="1">
      <alignment horizontal="left" vertical="center" wrapText="1"/>
    </xf>
    <xf numFmtId="0" fontId="41" fillId="0" borderId="6" xfId="0" applyFont="1" applyFill="1" applyBorder="1" applyAlignment="1">
      <alignment vertical="center"/>
    </xf>
    <xf numFmtId="0" fontId="41" fillId="0" borderId="6" xfId="0" applyFont="1" applyBorder="1" applyAlignment="1">
      <alignment vertical="center" wrapText="1"/>
    </xf>
    <xf numFmtId="2" fontId="41" fillId="0" borderId="6" xfId="0" applyNumberFormat="1" applyFont="1" applyBorder="1" applyAlignment="1">
      <alignment horizontal="center" vertical="center" wrapText="1"/>
    </xf>
    <xf numFmtId="0" fontId="39" fillId="0" borderId="13" xfId="0" applyFont="1" applyBorder="1"/>
    <xf numFmtId="0" fontId="50" fillId="0" borderId="15" xfId="0" applyFont="1" applyBorder="1"/>
    <xf numFmtId="0" fontId="51" fillId="0" borderId="15" xfId="0" applyFont="1" applyBorder="1"/>
    <xf numFmtId="0" fontId="51" fillId="0" borderId="4" xfId="0" applyFont="1" applyBorder="1"/>
    <xf numFmtId="0" fontId="13" fillId="0" borderId="3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0" fontId="22" fillId="0" borderId="7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0" fontId="18" fillId="0" borderId="7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right"/>
    </xf>
    <xf numFmtId="0" fontId="22" fillId="0" borderId="7" xfId="0" applyFont="1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1" fontId="23" fillId="0" borderId="0" xfId="0" applyNumberFormat="1" applyFont="1" applyFill="1" applyBorder="1" applyAlignment="1">
      <alignment horizontal="center"/>
    </xf>
    <xf numFmtId="0" fontId="15" fillId="0" borderId="9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49" fontId="43" fillId="0" borderId="2" xfId="0" applyNumberFormat="1" applyFont="1" applyFill="1" applyBorder="1" applyAlignment="1">
      <alignment horizontal="center" vertical="center"/>
    </xf>
    <xf numFmtId="49" fontId="43" fillId="0" borderId="3" xfId="0" applyNumberFormat="1" applyFont="1" applyFill="1" applyBorder="1" applyAlignment="1">
      <alignment horizontal="center" vertical="center"/>
    </xf>
    <xf numFmtId="49" fontId="43" fillId="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4" fillId="0" borderId="9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12" fillId="0" borderId="1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9" fillId="2" borderId="2" xfId="0" applyFont="1" applyFill="1" applyBorder="1" applyAlignment="1">
      <alignment horizontal="left"/>
    </xf>
    <xf numFmtId="0" fontId="29" fillId="2" borderId="3" xfId="0" applyFont="1" applyFill="1" applyBorder="1" applyAlignment="1">
      <alignment horizontal="left"/>
    </xf>
    <xf numFmtId="0" fontId="29" fillId="2" borderId="7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7" xfId="0" applyFont="1" applyFill="1" applyBorder="1" applyAlignment="1">
      <alignment horizontal="left"/>
    </xf>
    <xf numFmtId="0" fontId="27" fillId="0" borderId="2" xfId="0" applyFont="1" applyFill="1" applyBorder="1" applyAlignment="1">
      <alignment horizontal="left"/>
    </xf>
    <xf numFmtId="0" fontId="27" fillId="0" borderId="3" xfId="0" applyFont="1" applyFill="1" applyBorder="1" applyAlignment="1">
      <alignment horizontal="left"/>
    </xf>
    <xf numFmtId="0" fontId="27" fillId="0" borderId="7" xfId="0" applyFont="1" applyFill="1" applyBorder="1" applyAlignment="1">
      <alignment horizontal="left"/>
    </xf>
    <xf numFmtId="0" fontId="27" fillId="2" borderId="2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7" fillId="2" borderId="7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27" fillId="3" borderId="2" xfId="0" applyFont="1" applyFill="1" applyBorder="1" applyAlignment="1">
      <alignment horizontal="left"/>
    </xf>
    <xf numFmtId="0" fontId="27" fillId="3" borderId="3" xfId="0" applyFont="1" applyFill="1" applyBorder="1" applyAlignment="1">
      <alignment horizontal="left"/>
    </xf>
    <xf numFmtId="0" fontId="27" fillId="3" borderId="7" xfId="0" applyFont="1" applyFill="1" applyBorder="1" applyAlignment="1">
      <alignment horizontal="left"/>
    </xf>
    <xf numFmtId="0" fontId="21" fillId="0" borderId="2" xfId="0" applyFont="1" applyFill="1" applyBorder="1" applyAlignment="1">
      <alignment horizontal="center"/>
    </xf>
    <xf numFmtId="0" fontId="31" fillId="0" borderId="8" xfId="0" applyFont="1" applyFill="1" applyBorder="1" applyAlignment="1">
      <alignment horizontal="left"/>
    </xf>
    <xf numFmtId="0" fontId="31" fillId="0" borderId="11" xfId="0" applyFont="1" applyFill="1" applyBorder="1" applyAlignment="1">
      <alignment horizontal="left"/>
    </xf>
    <xf numFmtId="0" fontId="31" fillId="0" borderId="12" xfId="0" applyFont="1" applyFill="1" applyBorder="1" applyAlignment="1">
      <alignment horizontal="left"/>
    </xf>
    <xf numFmtId="3" fontId="4" fillId="0" borderId="2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27" fillId="0" borderId="6" xfId="0" quotePrefix="1" applyNumberFormat="1" applyFont="1" applyFill="1" applyBorder="1" applyAlignment="1">
      <alignment horizontal="left" vertical="top" wrapText="1"/>
    </xf>
    <xf numFmtId="0" fontId="31" fillId="0" borderId="2" xfId="0" applyFont="1" applyFill="1" applyBorder="1" applyAlignment="1">
      <alignment horizontal="left"/>
    </xf>
    <xf numFmtId="0" fontId="31" fillId="0" borderId="3" xfId="0" applyFont="1" applyFill="1" applyBorder="1" applyAlignment="1">
      <alignment horizontal="left"/>
    </xf>
    <xf numFmtId="0" fontId="31" fillId="0" borderId="7" xfId="0" applyFont="1" applyFill="1" applyBorder="1" applyAlignment="1">
      <alignment horizontal="left"/>
    </xf>
    <xf numFmtId="0" fontId="39" fillId="0" borderId="10" xfId="0" applyFont="1" applyBorder="1" applyAlignment="1"/>
    <xf numFmtId="0" fontId="39" fillId="0" borderId="14" xfId="0" applyFont="1" applyBorder="1" applyAlignment="1"/>
    <xf numFmtId="0" fontId="39" fillId="0" borderId="0" xfId="0" applyFont="1" applyAlignment="1">
      <alignment horizontal="center"/>
    </xf>
    <xf numFmtId="0" fontId="39" fillId="0" borderId="2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39" fillId="0" borderId="10" xfId="0" applyFont="1" applyFill="1" applyBorder="1" applyAlignment="1">
      <alignment horizontal="left"/>
    </xf>
    <xf numFmtId="0" fontId="39" fillId="0" borderId="14" xfId="0" applyFont="1" applyFill="1" applyBorder="1" applyAlignment="1">
      <alignment horizontal="left"/>
    </xf>
    <xf numFmtId="0" fontId="39" fillId="0" borderId="10" xfId="0" applyFont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7" fillId="0" borderId="1" xfId="0" applyFont="1" applyFill="1" applyBorder="1" applyAlignment="1">
      <alignment horizontal="center"/>
    </xf>
    <xf numFmtId="0" fontId="47" fillId="0" borderId="5" xfId="0" applyFont="1" applyFill="1" applyBorder="1" applyAlignment="1">
      <alignment horizontal="center"/>
    </xf>
    <xf numFmtId="0" fontId="47" fillId="0" borderId="3" xfId="0" applyFont="1" applyFill="1" applyBorder="1" applyAlignment="1">
      <alignment horizontal="center"/>
    </xf>
    <xf numFmtId="0" fontId="47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171450</xdr:rowOff>
    </xdr:from>
    <xdr:to>
      <xdr:col>73</xdr:col>
      <xdr:colOff>314325</xdr:colOff>
      <xdr:row>0</xdr:row>
      <xdr:rowOff>1634490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71450"/>
          <a:ext cx="5695950" cy="1463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363"/>
  <sheetViews>
    <sheetView tabSelected="1" workbookViewId="0">
      <selection sqref="A1:BX343"/>
    </sheetView>
  </sheetViews>
  <sheetFormatPr defaultRowHeight="15" x14ac:dyDescent="0.25"/>
  <cols>
    <col min="1" max="1" width="5.5703125" customWidth="1"/>
    <col min="5" max="5" width="43.7109375" customWidth="1"/>
    <col min="6" max="10" width="0" hidden="1" customWidth="1"/>
    <col min="11" max="11" width="15.85546875" hidden="1" customWidth="1"/>
    <col min="12" max="13" width="19.5703125" hidden="1" customWidth="1"/>
    <col min="14" max="14" width="18.7109375" hidden="1" customWidth="1"/>
    <col min="15" max="39" width="0" hidden="1" customWidth="1"/>
    <col min="40" max="40" width="22.28515625" hidden="1" customWidth="1"/>
    <col min="41" max="55" width="0" hidden="1" customWidth="1"/>
    <col min="56" max="56" width="21.42578125" hidden="1" customWidth="1"/>
    <col min="57" max="63" width="0" hidden="1" customWidth="1"/>
    <col min="64" max="64" width="19.7109375" hidden="1" customWidth="1"/>
    <col min="65" max="66" width="0" hidden="1" customWidth="1"/>
    <col min="67" max="67" width="15.5703125" customWidth="1"/>
    <col min="68" max="73" width="0" hidden="1" customWidth="1"/>
    <col min="74" max="74" width="18.5703125" customWidth="1"/>
    <col min="75" max="75" width="36.140625" hidden="1" customWidth="1"/>
    <col min="76" max="76" width="67.28515625" hidden="1" customWidth="1"/>
  </cols>
  <sheetData>
    <row r="1" spans="1:80" ht="135.75" customHeight="1" x14ac:dyDescent="0.25">
      <c r="A1" s="909"/>
      <c r="B1" s="909"/>
      <c r="C1" s="909"/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  <c r="O1" s="909"/>
      <c r="P1" s="909"/>
      <c r="Q1" s="909"/>
      <c r="R1" s="909"/>
      <c r="S1" s="909"/>
      <c r="T1" s="909"/>
      <c r="U1" s="909"/>
      <c r="V1" s="909"/>
      <c r="W1" s="909"/>
      <c r="X1" s="909"/>
      <c r="Y1" s="909"/>
      <c r="Z1" s="909"/>
      <c r="AA1" s="909"/>
      <c r="AB1" s="909"/>
      <c r="AC1" s="909"/>
      <c r="AD1" s="909"/>
      <c r="AE1" s="909"/>
      <c r="AF1" s="909"/>
      <c r="AG1" s="909"/>
      <c r="AH1" s="909"/>
      <c r="AI1" s="909"/>
      <c r="AJ1" s="909"/>
      <c r="AK1" s="909"/>
      <c r="AL1" s="909"/>
      <c r="AM1" s="909"/>
      <c r="AN1" s="909"/>
      <c r="AO1" s="909"/>
      <c r="AP1" s="909"/>
      <c r="AQ1" s="909"/>
      <c r="AR1" s="909"/>
      <c r="AS1" s="909"/>
      <c r="AT1" s="909"/>
      <c r="AU1" s="909"/>
      <c r="AV1" s="909"/>
      <c r="AW1" s="909"/>
      <c r="AX1" s="909"/>
      <c r="AY1" s="909"/>
      <c r="AZ1" s="909"/>
      <c r="BA1" s="909"/>
      <c r="BB1" s="909"/>
      <c r="BC1" s="909"/>
      <c r="BD1" s="909"/>
      <c r="BE1" s="909"/>
      <c r="BF1" s="909"/>
      <c r="BG1" s="909"/>
      <c r="BH1" s="909"/>
      <c r="BI1" s="909"/>
      <c r="BJ1" s="909"/>
      <c r="BK1" s="909"/>
      <c r="BL1" s="909"/>
      <c r="BM1" s="909"/>
      <c r="BN1" s="909"/>
      <c r="BO1" s="909"/>
      <c r="BP1" s="909"/>
      <c r="BQ1" s="909"/>
      <c r="BR1" s="909"/>
      <c r="BS1" s="909"/>
      <c r="BT1" s="909"/>
      <c r="BU1" s="909"/>
      <c r="BV1" s="909"/>
    </row>
    <row r="2" spans="1:80" ht="15.75" x14ac:dyDescent="0.25">
      <c r="A2" s="854" t="s">
        <v>3</v>
      </c>
      <c r="B2" s="854"/>
      <c r="C2" s="854"/>
      <c r="D2" s="854"/>
      <c r="E2" s="854"/>
      <c r="F2" s="854"/>
      <c r="G2" s="854"/>
      <c r="H2" s="854"/>
      <c r="I2" s="854"/>
      <c r="J2" s="854"/>
      <c r="K2" s="854"/>
      <c r="L2" s="854"/>
      <c r="M2" s="854"/>
      <c r="N2" s="854"/>
      <c r="O2" s="854"/>
      <c r="P2" s="854"/>
      <c r="Q2" s="854"/>
      <c r="R2" s="854"/>
      <c r="S2" s="854"/>
      <c r="T2" s="854"/>
      <c r="U2" s="854"/>
      <c r="V2" s="854"/>
      <c r="W2" s="854"/>
      <c r="X2" s="854"/>
      <c r="Y2" s="854"/>
      <c r="Z2" s="854"/>
      <c r="AA2" s="854"/>
      <c r="AB2" s="854"/>
      <c r="AC2" s="854"/>
      <c r="AD2" s="854"/>
      <c r="AE2" s="854"/>
      <c r="AF2" s="854"/>
      <c r="AG2" s="854"/>
      <c r="AH2" s="854"/>
      <c r="AI2" s="854"/>
      <c r="AJ2" s="854"/>
      <c r="AK2" s="854"/>
      <c r="AL2" s="854"/>
      <c r="AM2" s="854"/>
      <c r="AN2" s="854"/>
      <c r="AO2" s="854"/>
      <c r="AP2" s="854"/>
      <c r="AQ2" s="854"/>
      <c r="AR2" s="854"/>
      <c r="AS2" s="854"/>
      <c r="AT2" s="854"/>
      <c r="AU2" s="854"/>
      <c r="AV2" s="854"/>
      <c r="AW2" s="854"/>
      <c r="AX2" s="854"/>
      <c r="AY2" s="854"/>
      <c r="AZ2" s="854"/>
      <c r="BA2" s="854"/>
      <c r="BB2" s="854"/>
      <c r="BC2" s="1"/>
      <c r="BO2" s="913" t="s">
        <v>622</v>
      </c>
      <c r="BP2" s="913"/>
      <c r="BQ2" s="913"/>
      <c r="BR2" s="913"/>
      <c r="BS2" s="913"/>
      <c r="BT2" s="913"/>
      <c r="BU2" s="913"/>
      <c r="BV2" s="913"/>
    </row>
    <row r="3" spans="1:80" x14ac:dyDescent="0.25">
      <c r="A3" s="1"/>
      <c r="B3" s="1"/>
      <c r="C3" s="1"/>
      <c r="D3" s="1"/>
      <c r="E3" s="1"/>
      <c r="F3" s="1"/>
      <c r="G3" s="211"/>
      <c r="H3" s="1"/>
      <c r="I3" s="1"/>
      <c r="J3" s="1"/>
      <c r="K3" s="211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79"/>
      <c r="Z3" s="479"/>
      <c r="AA3" s="479"/>
      <c r="AB3" s="479"/>
      <c r="AC3" s="479"/>
      <c r="AD3" s="479"/>
      <c r="AE3" s="479"/>
      <c r="AF3" s="479"/>
      <c r="AG3" s="479"/>
      <c r="AH3" s="479"/>
      <c r="AI3" s="479"/>
      <c r="AJ3" s="479"/>
      <c r="AK3" s="479"/>
      <c r="AL3" s="479"/>
      <c r="AM3" s="479"/>
      <c r="AN3" s="719" t="s">
        <v>622</v>
      </c>
      <c r="AO3" s="719"/>
      <c r="AP3" s="719"/>
      <c r="AQ3" s="719"/>
      <c r="AR3" s="719"/>
      <c r="AS3" s="719"/>
      <c r="AT3" s="719"/>
      <c r="AU3" s="719"/>
      <c r="AV3" s="719"/>
      <c r="AW3" s="719"/>
      <c r="AX3" s="719"/>
      <c r="AY3" s="719"/>
      <c r="AZ3" s="719"/>
      <c r="BA3" s="719"/>
      <c r="BB3" s="479"/>
      <c r="BC3" s="479"/>
      <c r="BD3" s="720"/>
      <c r="BE3" s="720"/>
      <c r="BF3" s="720"/>
      <c r="BG3" s="720"/>
      <c r="BH3" s="720"/>
      <c r="BI3" s="720"/>
      <c r="BJ3" s="720"/>
      <c r="BK3" s="720"/>
      <c r="BL3" s="720"/>
    </row>
    <row r="4" spans="1:80" x14ac:dyDescent="0.25">
      <c r="A4" s="3" t="s">
        <v>4</v>
      </c>
      <c r="B4" s="855" t="s">
        <v>5</v>
      </c>
      <c r="C4" s="856"/>
      <c r="D4" s="856"/>
      <c r="E4" s="856"/>
      <c r="F4" s="856"/>
      <c r="G4" s="4" t="s">
        <v>6</v>
      </c>
      <c r="H4" s="5"/>
      <c r="I4" s="6" t="s">
        <v>6</v>
      </c>
      <c r="J4" s="637" t="s">
        <v>7</v>
      </c>
      <c r="K4" s="4" t="s">
        <v>6</v>
      </c>
      <c r="L4" s="6" t="s">
        <v>6</v>
      </c>
      <c r="M4" s="4" t="s">
        <v>6</v>
      </c>
      <c r="N4" s="6" t="s">
        <v>6</v>
      </c>
      <c r="O4" s="800" t="s">
        <v>576</v>
      </c>
      <c r="P4" s="721"/>
      <c r="Q4" s="721"/>
      <c r="R4" s="721"/>
      <c r="S4" s="721"/>
      <c r="T4" s="721"/>
      <c r="U4" s="721"/>
      <c r="V4" s="721"/>
      <c r="W4" s="721"/>
      <c r="X4" s="721"/>
      <c r="Y4" s="721"/>
      <c r="Z4" s="721"/>
      <c r="AA4" s="721"/>
      <c r="AB4" s="721"/>
      <c r="AC4" s="721"/>
      <c r="AD4" s="721"/>
      <c r="AE4" s="721"/>
      <c r="AF4" s="721"/>
      <c r="AG4" s="721"/>
      <c r="AH4" s="721"/>
      <c r="AI4" s="721"/>
      <c r="AJ4" s="721"/>
      <c r="AK4" s="721"/>
      <c r="AL4" s="721"/>
      <c r="AM4" s="721"/>
      <c r="AN4" s="800" t="s">
        <v>576</v>
      </c>
      <c r="AO4" s="848" t="s">
        <v>8</v>
      </c>
      <c r="AP4" s="850"/>
      <c r="AQ4" s="788"/>
      <c r="AR4" s="788" t="s">
        <v>9</v>
      </c>
      <c r="AS4" s="848" t="s">
        <v>10</v>
      </c>
      <c r="AT4" s="849"/>
      <c r="AU4" s="849"/>
      <c r="AV4" s="849"/>
      <c r="AW4" s="849"/>
      <c r="AX4" s="849"/>
      <c r="AY4" s="850"/>
      <c r="AZ4" s="7" t="s">
        <v>9</v>
      </c>
      <c r="BA4" s="845" t="s">
        <v>10</v>
      </c>
      <c r="BB4" s="846"/>
      <c r="BC4" s="846"/>
      <c r="BD4" s="848" t="s">
        <v>10</v>
      </c>
      <c r="BE4" s="849"/>
      <c r="BF4" s="849"/>
      <c r="BG4" s="849"/>
      <c r="BH4" s="849"/>
      <c r="BI4" s="849"/>
      <c r="BJ4" s="850"/>
      <c r="BK4" s="7" t="s">
        <v>9</v>
      </c>
      <c r="BL4" s="845" t="s">
        <v>10</v>
      </c>
      <c r="BM4" s="846"/>
      <c r="BN4" s="847"/>
      <c r="BO4" s="848" t="s">
        <v>10</v>
      </c>
      <c r="BP4" s="849"/>
      <c r="BQ4" s="849"/>
      <c r="BR4" s="849"/>
      <c r="BS4" s="849"/>
      <c r="BT4" s="849"/>
      <c r="BU4" s="850"/>
      <c r="BV4" s="845" t="s">
        <v>10</v>
      </c>
      <c r="BW4" s="846"/>
      <c r="BX4" s="847"/>
      <c r="BZ4" s="1"/>
      <c r="CA4" s="1"/>
      <c r="CB4" s="1"/>
    </row>
    <row r="5" spans="1:80" x14ac:dyDescent="0.25">
      <c r="A5" s="8"/>
      <c r="B5" s="9"/>
      <c r="C5" s="10"/>
      <c r="D5" s="10"/>
      <c r="E5" s="10"/>
      <c r="F5" s="10"/>
      <c r="G5" s="11" t="s">
        <v>11</v>
      </c>
      <c r="H5" s="12"/>
      <c r="I5" s="11" t="s">
        <v>12</v>
      </c>
      <c r="J5" s="13" t="s">
        <v>13</v>
      </c>
      <c r="K5" s="11" t="s">
        <v>11</v>
      </c>
      <c r="L5" s="11" t="s">
        <v>12</v>
      </c>
      <c r="M5" s="11" t="s">
        <v>11</v>
      </c>
      <c r="N5" s="11" t="s">
        <v>12</v>
      </c>
      <c r="O5" s="14" t="s">
        <v>14</v>
      </c>
      <c r="P5" s="722"/>
      <c r="Q5" s="722"/>
      <c r="R5" s="722"/>
      <c r="S5" s="722"/>
      <c r="T5" s="722"/>
      <c r="U5" s="722"/>
      <c r="V5" s="722"/>
      <c r="W5" s="722"/>
      <c r="X5" s="722"/>
      <c r="Y5" s="722"/>
      <c r="Z5" s="722"/>
      <c r="AA5" s="722"/>
      <c r="AB5" s="722"/>
      <c r="AC5" s="722"/>
      <c r="AD5" s="722"/>
      <c r="AE5" s="722"/>
      <c r="AF5" s="722"/>
      <c r="AG5" s="722"/>
      <c r="AH5" s="722"/>
      <c r="AI5" s="722"/>
      <c r="AJ5" s="722"/>
      <c r="AK5" s="722"/>
      <c r="AL5" s="722"/>
      <c r="AM5" s="722"/>
      <c r="AN5" s="14" t="s">
        <v>14</v>
      </c>
      <c r="AO5" s="15" t="s">
        <v>15</v>
      </c>
      <c r="AP5" s="16" t="s">
        <v>16</v>
      </c>
      <c r="AQ5" s="16"/>
      <c r="AR5" s="15"/>
      <c r="AS5" s="15" t="s">
        <v>11</v>
      </c>
      <c r="AT5" s="17" t="s">
        <v>17</v>
      </c>
      <c r="AU5" s="17"/>
      <c r="AV5" s="15" t="s">
        <v>15</v>
      </c>
      <c r="AW5" s="17"/>
      <c r="AX5" s="17" t="s">
        <v>16</v>
      </c>
      <c r="AY5" s="17" t="s">
        <v>16</v>
      </c>
      <c r="AZ5" s="17"/>
      <c r="BA5" s="15" t="s">
        <v>12</v>
      </c>
      <c r="BB5" s="15" t="s">
        <v>16</v>
      </c>
      <c r="BC5" s="17" t="s">
        <v>17</v>
      </c>
      <c r="BD5" s="15" t="s">
        <v>11</v>
      </c>
      <c r="BE5" s="17" t="s">
        <v>17</v>
      </c>
      <c r="BF5" s="17"/>
      <c r="BG5" s="15" t="s">
        <v>15</v>
      </c>
      <c r="BH5" s="17"/>
      <c r="BI5" s="17" t="s">
        <v>16</v>
      </c>
      <c r="BJ5" s="17" t="s">
        <v>16</v>
      </c>
      <c r="BK5" s="17"/>
      <c r="BL5" s="15" t="s">
        <v>12</v>
      </c>
      <c r="BM5" s="15" t="s">
        <v>16</v>
      </c>
      <c r="BN5" s="17" t="s">
        <v>17</v>
      </c>
      <c r="BO5" s="15" t="s">
        <v>11</v>
      </c>
      <c r="BP5" s="17" t="s">
        <v>17</v>
      </c>
      <c r="BQ5" s="17"/>
      <c r="BR5" s="15" t="s">
        <v>15</v>
      </c>
      <c r="BS5" s="17"/>
      <c r="BT5" s="17" t="s">
        <v>16</v>
      </c>
      <c r="BU5" s="17" t="s">
        <v>16</v>
      </c>
      <c r="BV5" s="15" t="s">
        <v>12</v>
      </c>
      <c r="BW5" s="15" t="s">
        <v>16</v>
      </c>
      <c r="BX5" s="15" t="s">
        <v>17</v>
      </c>
    </row>
    <row r="6" spans="1:80" ht="15.75" x14ac:dyDescent="0.25">
      <c r="A6" s="18"/>
      <c r="B6" s="851" t="s">
        <v>18</v>
      </c>
      <c r="C6" s="852"/>
      <c r="D6" s="852"/>
      <c r="E6" s="852"/>
      <c r="F6" s="852"/>
      <c r="G6" s="852"/>
      <c r="H6" s="852"/>
      <c r="I6" s="852"/>
      <c r="J6" s="852"/>
      <c r="K6" s="852"/>
      <c r="L6" s="852"/>
      <c r="M6" s="852"/>
      <c r="N6" s="852"/>
      <c r="O6" s="852"/>
      <c r="P6" s="852"/>
      <c r="Q6" s="852"/>
      <c r="R6" s="852"/>
      <c r="S6" s="852"/>
      <c r="T6" s="852"/>
      <c r="U6" s="852"/>
      <c r="V6" s="852"/>
      <c r="W6" s="852"/>
      <c r="X6" s="852"/>
      <c r="Y6" s="852"/>
      <c r="Z6" s="852"/>
      <c r="AA6" s="852"/>
      <c r="AB6" s="852"/>
      <c r="AC6" s="852"/>
      <c r="AD6" s="852"/>
      <c r="AE6" s="852"/>
      <c r="AF6" s="852"/>
      <c r="AG6" s="852"/>
      <c r="AH6" s="852"/>
      <c r="AI6" s="852"/>
      <c r="AJ6" s="852"/>
      <c r="AK6" s="852"/>
      <c r="AL6" s="852"/>
      <c r="AM6" s="852"/>
      <c r="AN6" s="852"/>
      <c r="AO6" s="852"/>
      <c r="AP6" s="852"/>
      <c r="AQ6" s="852"/>
      <c r="AR6" s="852"/>
      <c r="AS6" s="852"/>
      <c r="AT6" s="852"/>
      <c r="AU6" s="852"/>
      <c r="AV6" s="852"/>
      <c r="AW6" s="852"/>
      <c r="AX6" s="852"/>
      <c r="AY6" s="852"/>
      <c r="AZ6" s="852"/>
      <c r="BA6" s="852"/>
      <c r="BB6" s="853"/>
      <c r="BC6" s="19"/>
      <c r="BD6" s="638"/>
      <c r="BE6" s="638"/>
      <c r="BF6" s="638"/>
      <c r="BG6" s="638"/>
      <c r="BH6" s="638"/>
      <c r="BI6" s="638"/>
      <c r="BJ6" s="638"/>
      <c r="BK6" s="638"/>
      <c r="BL6" s="638"/>
    </row>
    <row r="7" spans="1:80" x14ac:dyDescent="0.25">
      <c r="A7" s="458">
        <v>1</v>
      </c>
      <c r="B7" s="642" t="s">
        <v>19</v>
      </c>
      <c r="C7" s="20"/>
      <c r="D7" s="20"/>
      <c r="E7" s="20"/>
      <c r="F7" s="21"/>
      <c r="G7" s="22">
        <v>1.5</v>
      </c>
      <c r="H7" s="459"/>
      <c r="I7" s="22">
        <v>1.58</v>
      </c>
      <c r="J7" s="23">
        <v>1900</v>
      </c>
      <c r="K7" s="643">
        <v>1.59</v>
      </c>
      <c r="L7" s="643">
        <v>1.74</v>
      </c>
      <c r="M7" s="723">
        <v>1.67</v>
      </c>
      <c r="N7" s="723">
        <v>1.83</v>
      </c>
      <c r="O7" s="643"/>
      <c r="P7" s="643"/>
      <c r="Q7" s="643"/>
      <c r="R7" s="643"/>
      <c r="S7" s="643"/>
      <c r="T7" s="643"/>
      <c r="U7" s="643"/>
      <c r="V7" s="643"/>
      <c r="W7" s="643"/>
      <c r="X7" s="643"/>
      <c r="Y7" s="643"/>
      <c r="Z7" s="643"/>
      <c r="AA7" s="643"/>
      <c r="AB7" s="643"/>
      <c r="AC7" s="643"/>
      <c r="AD7" s="643"/>
      <c r="AE7" s="643"/>
      <c r="AF7" s="643"/>
      <c r="AG7" s="643"/>
      <c r="AH7" s="643"/>
      <c r="AI7" s="643"/>
      <c r="AJ7" s="643"/>
      <c r="AK7" s="643"/>
      <c r="AL7" s="643"/>
      <c r="AM7" s="643"/>
      <c r="AN7" s="24">
        <v>0.35</v>
      </c>
      <c r="AO7" s="25">
        <f t="shared" ref="AO7:AO28" si="0">SUM(G7+J7)</f>
        <v>1901.5</v>
      </c>
      <c r="AP7" s="26">
        <f t="shared" ref="AP7:AP28" si="1">ROUND(G7-G7*5%+J7,-2)</f>
        <v>1900</v>
      </c>
      <c r="AQ7" s="27"/>
      <c r="AR7" s="518">
        <v>0.04</v>
      </c>
      <c r="AS7" s="28">
        <f t="shared" ref="AS7:AS44" si="2">SUM(G7+AN7)</f>
        <v>1.85</v>
      </c>
      <c r="AT7" s="29">
        <f t="shared" ref="AT7:AT44" si="3">SUM(G7-G7*5%+AN7)</f>
        <v>1.7749999999999999</v>
      </c>
      <c r="AU7" s="27"/>
      <c r="AV7" s="30">
        <f t="shared" ref="AV7:AV28" si="4">SUM(I7+J7)</f>
        <v>1901.58</v>
      </c>
      <c r="AW7" s="31"/>
      <c r="AX7" s="32">
        <f t="shared" ref="AX7:AX28" si="5">ROUND(I7-I7*5%+J7,-2)</f>
        <v>1900</v>
      </c>
      <c r="AY7" s="33">
        <f t="shared" ref="AY7:AY44" si="6">SUM(G7-G7*5%+AN7)</f>
        <v>1.7749999999999999</v>
      </c>
      <c r="AZ7" s="33">
        <v>0.04</v>
      </c>
      <c r="BA7" s="34">
        <f t="shared" ref="BA7:BA44" si="7">SUM(I7+AN7)</f>
        <v>1.9300000000000002</v>
      </c>
      <c r="BB7" s="35">
        <f>SUM(I7-I7*5%+AN7)</f>
        <v>1.851</v>
      </c>
      <c r="BC7" s="36">
        <f>SUM(I7-I7*5%+AN7)</f>
        <v>1.851</v>
      </c>
      <c r="BD7" s="35">
        <f>SUM(K7+AN7)</f>
        <v>1.94</v>
      </c>
      <c r="BE7" s="95"/>
      <c r="BF7" s="95"/>
      <c r="BG7" s="95"/>
      <c r="BH7" s="95"/>
      <c r="BI7" s="95"/>
      <c r="BJ7" s="95"/>
      <c r="BK7" s="95"/>
      <c r="BL7" s="35">
        <f>SUM(L7+AN7)</f>
        <v>2.09</v>
      </c>
      <c r="BM7" s="1"/>
      <c r="BN7" s="1"/>
      <c r="BO7" s="95">
        <v>2.02</v>
      </c>
      <c r="BP7" s="95"/>
      <c r="BQ7" s="95"/>
      <c r="BR7" s="95"/>
      <c r="BS7" s="95"/>
      <c r="BT7" s="95"/>
      <c r="BU7" s="95"/>
      <c r="BV7" s="95">
        <v>2.1800000000000002</v>
      </c>
    </row>
    <row r="8" spans="1:80" x14ac:dyDescent="0.25">
      <c r="A8" s="458">
        <v>2</v>
      </c>
      <c r="B8" s="642" t="s">
        <v>465</v>
      </c>
      <c r="C8" s="20"/>
      <c r="D8" s="20"/>
      <c r="E8" s="20"/>
      <c r="F8" s="21"/>
      <c r="G8" s="22">
        <v>1.5</v>
      </c>
      <c r="H8" s="459"/>
      <c r="I8" s="22">
        <v>1.58</v>
      </c>
      <c r="J8" s="23">
        <v>1900</v>
      </c>
      <c r="K8" s="643">
        <f t="shared" ref="K8:K44" si="8">SUM(BD8-AN8)</f>
        <v>1.59</v>
      </c>
      <c r="L8" s="643">
        <f t="shared" ref="L8:L44" si="9">SUM(BL8-AN8)</f>
        <v>1.7380000000000002</v>
      </c>
      <c r="M8" s="723">
        <v>1.67</v>
      </c>
      <c r="N8" s="723">
        <v>1.83</v>
      </c>
      <c r="O8" s="643"/>
      <c r="P8" s="643"/>
      <c r="Q8" s="643"/>
      <c r="R8" s="643"/>
      <c r="S8" s="643"/>
      <c r="T8" s="643"/>
      <c r="U8" s="643"/>
      <c r="V8" s="643"/>
      <c r="W8" s="643"/>
      <c r="X8" s="643"/>
      <c r="Y8" s="643"/>
      <c r="Z8" s="643"/>
      <c r="AA8" s="643"/>
      <c r="AB8" s="643"/>
      <c r="AC8" s="643"/>
      <c r="AD8" s="643"/>
      <c r="AE8" s="643"/>
      <c r="AF8" s="643"/>
      <c r="AG8" s="643"/>
      <c r="AH8" s="643"/>
      <c r="AI8" s="643"/>
      <c r="AJ8" s="643"/>
      <c r="AK8" s="643"/>
      <c r="AL8" s="643"/>
      <c r="AM8" s="643"/>
      <c r="AN8" s="24">
        <v>0</v>
      </c>
      <c r="AO8" s="25">
        <f t="shared" si="0"/>
        <v>1901.5</v>
      </c>
      <c r="AP8" s="26">
        <f t="shared" si="1"/>
        <v>1900</v>
      </c>
      <c r="AQ8" s="27"/>
      <c r="AR8" s="518">
        <v>0.04</v>
      </c>
      <c r="AS8" s="28">
        <f t="shared" si="2"/>
        <v>1.5</v>
      </c>
      <c r="AT8" s="29">
        <f t="shared" si="3"/>
        <v>1.425</v>
      </c>
      <c r="AU8" s="27"/>
      <c r="AV8" s="30">
        <f t="shared" si="4"/>
        <v>1901.58</v>
      </c>
      <c r="AW8" s="31"/>
      <c r="AX8" s="32">
        <f t="shared" si="5"/>
        <v>1900</v>
      </c>
      <c r="AY8" s="33">
        <f t="shared" si="6"/>
        <v>1.425</v>
      </c>
      <c r="AZ8" s="33">
        <v>0.04</v>
      </c>
      <c r="BA8" s="34">
        <f t="shared" si="7"/>
        <v>1.58</v>
      </c>
      <c r="BB8" s="35"/>
      <c r="BC8" s="36"/>
      <c r="BD8" s="35">
        <f>SUM(AS8+AS8*6%)</f>
        <v>1.59</v>
      </c>
      <c r="BE8" s="95"/>
      <c r="BF8" s="95"/>
      <c r="BG8" s="95"/>
      <c r="BH8" s="95"/>
      <c r="BI8" s="95"/>
      <c r="BJ8" s="95"/>
      <c r="BK8" s="95"/>
      <c r="BL8" s="35">
        <f>SUM(BA8*1.1)</f>
        <v>1.7380000000000002</v>
      </c>
      <c r="BM8" s="1"/>
      <c r="BN8" s="1"/>
      <c r="BO8" s="95">
        <v>1.67</v>
      </c>
      <c r="BP8" s="95"/>
      <c r="BQ8" s="95"/>
      <c r="BR8" s="95"/>
      <c r="BS8" s="95"/>
      <c r="BT8" s="95"/>
      <c r="BU8" s="95"/>
      <c r="BV8" s="95">
        <v>1.83</v>
      </c>
    </row>
    <row r="9" spans="1:80" x14ac:dyDescent="0.25">
      <c r="A9" s="37" t="s">
        <v>21</v>
      </c>
      <c r="B9" s="38" t="s">
        <v>20</v>
      </c>
      <c r="C9" s="39"/>
      <c r="D9" s="39"/>
      <c r="E9" s="39"/>
      <c r="F9" s="40"/>
      <c r="G9" s="22">
        <v>7.3</v>
      </c>
      <c r="H9" s="41"/>
      <c r="I9" s="22">
        <v>10.44</v>
      </c>
      <c r="J9" s="24">
        <v>300</v>
      </c>
      <c r="K9" s="643">
        <f t="shared" si="8"/>
        <v>7.7409999999999997</v>
      </c>
      <c r="L9" s="643">
        <f t="shared" si="9"/>
        <v>11.479999999999999</v>
      </c>
      <c r="M9" s="723">
        <v>8.1199999999999992</v>
      </c>
      <c r="N9" s="723">
        <v>12.04</v>
      </c>
      <c r="O9" s="643"/>
      <c r="P9" s="643"/>
      <c r="Q9" s="643"/>
      <c r="R9" s="643"/>
      <c r="S9" s="643"/>
      <c r="T9" s="643"/>
      <c r="U9" s="643"/>
      <c r="V9" s="643"/>
      <c r="W9" s="643"/>
      <c r="X9" s="643"/>
      <c r="Y9" s="643"/>
      <c r="Z9" s="643"/>
      <c r="AA9" s="643"/>
      <c r="AB9" s="643"/>
      <c r="AC9" s="643"/>
      <c r="AD9" s="643"/>
      <c r="AE9" s="643"/>
      <c r="AF9" s="643"/>
      <c r="AG9" s="643"/>
      <c r="AH9" s="643"/>
      <c r="AI9" s="643"/>
      <c r="AJ9" s="643"/>
      <c r="AK9" s="643"/>
      <c r="AL9" s="643"/>
      <c r="AM9" s="643"/>
      <c r="AN9" s="24">
        <v>0.05</v>
      </c>
      <c r="AO9" s="25">
        <f t="shared" si="0"/>
        <v>307.3</v>
      </c>
      <c r="AP9" s="26">
        <f t="shared" si="1"/>
        <v>300</v>
      </c>
      <c r="AQ9" s="27"/>
      <c r="AR9" s="518">
        <v>0.01</v>
      </c>
      <c r="AS9" s="28">
        <f t="shared" si="2"/>
        <v>7.35</v>
      </c>
      <c r="AT9" s="29">
        <f t="shared" si="3"/>
        <v>6.9849999999999994</v>
      </c>
      <c r="AU9" s="27"/>
      <c r="AV9" s="30">
        <f t="shared" si="4"/>
        <v>310.44</v>
      </c>
      <c r="AW9" s="31"/>
      <c r="AX9" s="32">
        <f t="shared" si="5"/>
        <v>300</v>
      </c>
      <c r="AY9" s="33">
        <f t="shared" si="6"/>
        <v>6.9849999999999994</v>
      </c>
      <c r="AZ9" s="33">
        <v>0.01</v>
      </c>
      <c r="BA9" s="34">
        <f t="shared" si="7"/>
        <v>10.49</v>
      </c>
      <c r="BB9" s="35">
        <f t="shared" ref="BB9:BB44" si="10">SUM(I9-I9*5%+AN9)</f>
        <v>9.968</v>
      </c>
      <c r="BC9" s="36">
        <f t="shared" ref="BC9:BC44" si="11">SUM(I9-I9*5%+AN9)</f>
        <v>9.968</v>
      </c>
      <c r="BD9" s="35">
        <f t="shared" ref="BD9:BD42" si="12">SUM(AS9+AS9*6%)</f>
        <v>7.7909999999999995</v>
      </c>
      <c r="BE9" s="95"/>
      <c r="BF9" s="95"/>
      <c r="BG9" s="95"/>
      <c r="BH9" s="95"/>
      <c r="BI9" s="95"/>
      <c r="BJ9" s="95"/>
      <c r="BK9" s="95"/>
      <c r="BL9" s="35">
        <v>11.53</v>
      </c>
      <c r="BM9" s="1"/>
      <c r="BN9" s="1"/>
      <c r="BO9" s="35">
        <f>SUM(M9+AN9)</f>
        <v>8.17</v>
      </c>
      <c r="BP9" s="95"/>
      <c r="BQ9" s="95"/>
      <c r="BR9" s="95"/>
      <c r="BS9" s="95"/>
      <c r="BT9" s="95"/>
      <c r="BU9" s="95"/>
      <c r="BV9" s="35">
        <f>SUM(N9+AN9)</f>
        <v>12.09</v>
      </c>
    </row>
    <row r="10" spans="1:80" x14ac:dyDescent="0.25">
      <c r="A10" s="799" t="s">
        <v>23</v>
      </c>
      <c r="B10" s="586" t="s">
        <v>22</v>
      </c>
      <c r="C10" s="42"/>
      <c r="D10" s="42"/>
      <c r="E10" s="42"/>
      <c r="F10" s="43"/>
      <c r="G10" s="22">
        <v>7.3</v>
      </c>
      <c r="H10" s="41"/>
      <c r="I10" s="22">
        <v>10.44</v>
      </c>
      <c r="J10" s="24">
        <v>300</v>
      </c>
      <c r="K10" s="643">
        <f t="shared" si="8"/>
        <v>7.7409999999999997</v>
      </c>
      <c r="L10" s="643">
        <f t="shared" si="9"/>
        <v>11.479999999999999</v>
      </c>
      <c r="M10" s="723">
        <v>8.1199999999999992</v>
      </c>
      <c r="N10" s="723">
        <v>12.04</v>
      </c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643"/>
      <c r="AL10" s="643"/>
      <c r="AM10" s="643"/>
      <c r="AN10" s="24">
        <v>0.05</v>
      </c>
      <c r="AO10" s="25">
        <f t="shared" si="0"/>
        <v>307.3</v>
      </c>
      <c r="AP10" s="26">
        <f t="shared" si="1"/>
        <v>300</v>
      </c>
      <c r="AQ10" s="27"/>
      <c r="AR10" s="518">
        <v>0.01</v>
      </c>
      <c r="AS10" s="28">
        <f t="shared" si="2"/>
        <v>7.35</v>
      </c>
      <c r="AT10" s="29">
        <f t="shared" si="3"/>
        <v>6.9849999999999994</v>
      </c>
      <c r="AU10" s="27"/>
      <c r="AV10" s="30">
        <f t="shared" si="4"/>
        <v>310.44</v>
      </c>
      <c r="AW10" s="31"/>
      <c r="AX10" s="32">
        <f t="shared" si="5"/>
        <v>300</v>
      </c>
      <c r="AY10" s="33">
        <f t="shared" si="6"/>
        <v>6.9849999999999994</v>
      </c>
      <c r="AZ10" s="33">
        <v>0.01</v>
      </c>
      <c r="BA10" s="34">
        <f t="shared" si="7"/>
        <v>10.49</v>
      </c>
      <c r="BB10" s="35">
        <f t="shared" si="10"/>
        <v>9.968</v>
      </c>
      <c r="BC10" s="36">
        <f t="shared" si="11"/>
        <v>9.968</v>
      </c>
      <c r="BD10" s="35">
        <f t="shared" si="12"/>
        <v>7.7909999999999995</v>
      </c>
      <c r="BE10" s="95"/>
      <c r="BF10" s="95"/>
      <c r="BG10" s="95"/>
      <c r="BH10" s="95"/>
      <c r="BI10" s="95"/>
      <c r="BJ10" s="95"/>
      <c r="BK10" s="95"/>
      <c r="BL10" s="35">
        <v>11.53</v>
      </c>
      <c r="BM10" s="1"/>
      <c r="BN10" s="1"/>
      <c r="BO10" s="35">
        <f>SUM(M10+AN10)</f>
        <v>8.17</v>
      </c>
      <c r="BP10" s="95"/>
      <c r="BQ10" s="95"/>
      <c r="BR10" s="95"/>
      <c r="BS10" s="95"/>
      <c r="BT10" s="95"/>
      <c r="BU10" s="95"/>
      <c r="BV10" s="35">
        <f>SUM(N10+AN10)</f>
        <v>12.09</v>
      </c>
    </row>
    <row r="11" spans="1:80" x14ac:dyDescent="0.25">
      <c r="A11" s="37" t="s">
        <v>25</v>
      </c>
      <c r="B11" s="38" t="s">
        <v>24</v>
      </c>
      <c r="C11" s="39"/>
      <c r="D11" s="39"/>
      <c r="E11" s="39"/>
      <c r="F11" s="40"/>
      <c r="G11" s="22">
        <v>10.95</v>
      </c>
      <c r="H11" s="41"/>
      <c r="I11" s="22">
        <v>15.66</v>
      </c>
      <c r="J11" s="24">
        <v>300</v>
      </c>
      <c r="K11" s="643">
        <f t="shared" si="8"/>
        <v>11.61</v>
      </c>
      <c r="L11" s="643">
        <f t="shared" si="9"/>
        <v>17.22</v>
      </c>
      <c r="M11" s="723">
        <v>12.18</v>
      </c>
      <c r="N11" s="723">
        <v>18.059999999999999</v>
      </c>
      <c r="O11" s="643"/>
      <c r="P11" s="643"/>
      <c r="Q11" s="643"/>
      <c r="R11" s="643"/>
      <c r="S11" s="643"/>
      <c r="T11" s="643"/>
      <c r="U11" s="643"/>
      <c r="V11" s="643"/>
      <c r="W11" s="643"/>
      <c r="X11" s="643"/>
      <c r="Y11" s="643"/>
      <c r="Z11" s="643"/>
      <c r="AA11" s="643"/>
      <c r="AB11" s="643"/>
      <c r="AC11" s="643"/>
      <c r="AD11" s="643"/>
      <c r="AE11" s="643"/>
      <c r="AF11" s="643"/>
      <c r="AG11" s="643"/>
      <c r="AH11" s="643"/>
      <c r="AI11" s="643"/>
      <c r="AJ11" s="643"/>
      <c r="AK11" s="643"/>
      <c r="AL11" s="643"/>
      <c r="AM11" s="643"/>
      <c r="AN11" s="24">
        <v>0.05</v>
      </c>
      <c r="AO11" s="25">
        <f t="shared" si="0"/>
        <v>310.95</v>
      </c>
      <c r="AP11" s="26">
        <f t="shared" si="1"/>
        <v>300</v>
      </c>
      <c r="AQ11" s="27"/>
      <c r="AR11" s="518">
        <v>0.01</v>
      </c>
      <c r="AS11" s="28">
        <f t="shared" si="2"/>
        <v>11</v>
      </c>
      <c r="AT11" s="29">
        <f t="shared" si="3"/>
        <v>10.452500000000001</v>
      </c>
      <c r="AU11" s="27"/>
      <c r="AV11" s="30">
        <f t="shared" si="4"/>
        <v>315.66000000000003</v>
      </c>
      <c r="AW11" s="31"/>
      <c r="AX11" s="32">
        <f t="shared" si="5"/>
        <v>300</v>
      </c>
      <c r="AY11" s="33">
        <f t="shared" si="6"/>
        <v>10.452500000000001</v>
      </c>
      <c r="AZ11" s="33">
        <v>0.01</v>
      </c>
      <c r="BA11" s="34">
        <f t="shared" si="7"/>
        <v>15.71</v>
      </c>
      <c r="BB11" s="35">
        <f t="shared" si="10"/>
        <v>14.927000000000001</v>
      </c>
      <c r="BC11" s="36">
        <f t="shared" si="11"/>
        <v>14.927000000000001</v>
      </c>
      <c r="BD11" s="35">
        <f t="shared" si="12"/>
        <v>11.66</v>
      </c>
      <c r="BE11" s="95"/>
      <c r="BF11" s="95"/>
      <c r="BG11" s="95"/>
      <c r="BH11" s="95"/>
      <c r="BI11" s="95"/>
      <c r="BJ11" s="95"/>
      <c r="BK11" s="95"/>
      <c r="BL11" s="35">
        <v>17.27</v>
      </c>
      <c r="BM11" s="1"/>
      <c r="BN11" s="1"/>
      <c r="BO11" s="35">
        <f>SUM(M11+AN11)</f>
        <v>12.23</v>
      </c>
      <c r="BP11" s="95"/>
      <c r="BQ11" s="95"/>
      <c r="BR11" s="95"/>
      <c r="BS11" s="95"/>
      <c r="BT11" s="95"/>
      <c r="BU11" s="95"/>
      <c r="BV11" s="35">
        <f t="shared" ref="BV11:BV44" si="13">SUM(N11+AN11)</f>
        <v>18.11</v>
      </c>
    </row>
    <row r="12" spans="1:80" x14ac:dyDescent="0.25">
      <c r="A12" s="37" t="s">
        <v>27</v>
      </c>
      <c r="B12" s="38" t="s">
        <v>26</v>
      </c>
      <c r="C12" s="39"/>
      <c r="D12" s="39"/>
      <c r="E12" s="39"/>
      <c r="F12" s="40"/>
      <c r="G12" s="22">
        <v>10.95</v>
      </c>
      <c r="H12" s="41"/>
      <c r="I12" s="22">
        <v>15.66</v>
      </c>
      <c r="J12" s="24">
        <v>300</v>
      </c>
      <c r="K12" s="643">
        <f t="shared" si="8"/>
        <v>11.61</v>
      </c>
      <c r="L12" s="643">
        <f t="shared" si="9"/>
        <v>17.22</v>
      </c>
      <c r="M12" s="723">
        <v>12.18</v>
      </c>
      <c r="N12" s="723">
        <v>18.059999999999999</v>
      </c>
      <c r="O12" s="643"/>
      <c r="P12" s="643"/>
      <c r="Q12" s="643"/>
      <c r="R12" s="643"/>
      <c r="S12" s="643"/>
      <c r="T12" s="643"/>
      <c r="U12" s="643"/>
      <c r="V12" s="643"/>
      <c r="W12" s="643"/>
      <c r="X12" s="643"/>
      <c r="Y12" s="643"/>
      <c r="Z12" s="643"/>
      <c r="AA12" s="643"/>
      <c r="AB12" s="643"/>
      <c r="AC12" s="643"/>
      <c r="AD12" s="643"/>
      <c r="AE12" s="643"/>
      <c r="AF12" s="643"/>
      <c r="AG12" s="643"/>
      <c r="AH12" s="643"/>
      <c r="AI12" s="643"/>
      <c r="AJ12" s="643"/>
      <c r="AK12" s="643"/>
      <c r="AL12" s="643"/>
      <c r="AM12" s="643"/>
      <c r="AN12" s="24">
        <v>0.05</v>
      </c>
      <c r="AO12" s="25">
        <f t="shared" si="0"/>
        <v>310.95</v>
      </c>
      <c r="AP12" s="26">
        <f t="shared" si="1"/>
        <v>300</v>
      </c>
      <c r="AQ12" s="27"/>
      <c r="AR12" s="518">
        <v>0.01</v>
      </c>
      <c r="AS12" s="28">
        <f t="shared" si="2"/>
        <v>11</v>
      </c>
      <c r="AT12" s="29">
        <f t="shared" si="3"/>
        <v>10.452500000000001</v>
      </c>
      <c r="AU12" s="27"/>
      <c r="AV12" s="30">
        <f t="shared" si="4"/>
        <v>315.66000000000003</v>
      </c>
      <c r="AW12" s="31"/>
      <c r="AX12" s="32">
        <f t="shared" si="5"/>
        <v>300</v>
      </c>
      <c r="AY12" s="33">
        <f t="shared" si="6"/>
        <v>10.452500000000001</v>
      </c>
      <c r="AZ12" s="33">
        <v>0.01</v>
      </c>
      <c r="BA12" s="34">
        <f t="shared" si="7"/>
        <v>15.71</v>
      </c>
      <c r="BB12" s="35">
        <f t="shared" si="10"/>
        <v>14.927000000000001</v>
      </c>
      <c r="BC12" s="36">
        <f t="shared" si="11"/>
        <v>14.927000000000001</v>
      </c>
      <c r="BD12" s="35">
        <f>SUM(AS12+AS12*6%)</f>
        <v>11.66</v>
      </c>
      <c r="BE12" s="95"/>
      <c r="BF12" s="95"/>
      <c r="BG12" s="95"/>
      <c r="BH12" s="95"/>
      <c r="BI12" s="95"/>
      <c r="BJ12" s="95"/>
      <c r="BK12" s="95"/>
      <c r="BL12" s="35">
        <v>17.27</v>
      </c>
      <c r="BM12" s="1"/>
      <c r="BN12" s="1"/>
      <c r="BO12" s="35">
        <f t="shared" ref="BO12:BO44" si="14">SUM(M12+AN12)</f>
        <v>12.23</v>
      </c>
      <c r="BP12" s="95"/>
      <c r="BQ12" s="95"/>
      <c r="BR12" s="95"/>
      <c r="BS12" s="95"/>
      <c r="BT12" s="95"/>
      <c r="BU12" s="95"/>
      <c r="BV12" s="35">
        <f t="shared" si="13"/>
        <v>18.11</v>
      </c>
    </row>
    <row r="13" spans="1:80" x14ac:dyDescent="0.25">
      <c r="A13" s="799" t="s">
        <v>28</v>
      </c>
      <c r="B13" s="586" t="s">
        <v>449</v>
      </c>
      <c r="C13" s="42"/>
      <c r="D13" s="42"/>
      <c r="E13" s="42"/>
      <c r="F13" s="43"/>
      <c r="G13" s="22">
        <v>14.6</v>
      </c>
      <c r="H13" s="41"/>
      <c r="I13" s="22">
        <v>20.88</v>
      </c>
      <c r="J13" s="24">
        <v>300</v>
      </c>
      <c r="K13" s="643">
        <f t="shared" si="8"/>
        <v>15.478999999999999</v>
      </c>
      <c r="L13" s="643">
        <f t="shared" si="9"/>
        <v>22.96</v>
      </c>
      <c r="M13" s="723">
        <v>16.239999999999998</v>
      </c>
      <c r="N13" s="723">
        <v>24.08</v>
      </c>
      <c r="O13" s="643"/>
      <c r="P13" s="643"/>
      <c r="Q13" s="643"/>
      <c r="R13" s="643"/>
      <c r="S13" s="643"/>
      <c r="T13" s="643"/>
      <c r="U13" s="643"/>
      <c r="V13" s="643"/>
      <c r="W13" s="643"/>
      <c r="X13" s="643"/>
      <c r="Y13" s="643"/>
      <c r="Z13" s="643"/>
      <c r="AA13" s="643"/>
      <c r="AB13" s="643"/>
      <c r="AC13" s="643"/>
      <c r="AD13" s="643"/>
      <c r="AE13" s="643"/>
      <c r="AF13" s="643"/>
      <c r="AG13" s="643"/>
      <c r="AH13" s="643"/>
      <c r="AI13" s="643"/>
      <c r="AJ13" s="643"/>
      <c r="AK13" s="643"/>
      <c r="AL13" s="643"/>
      <c r="AM13" s="643"/>
      <c r="AN13" s="24">
        <v>0.05</v>
      </c>
      <c r="AO13" s="25">
        <f t="shared" si="0"/>
        <v>314.60000000000002</v>
      </c>
      <c r="AP13" s="26">
        <f t="shared" si="1"/>
        <v>300</v>
      </c>
      <c r="AQ13" s="27"/>
      <c r="AR13" s="518">
        <v>0.01</v>
      </c>
      <c r="AS13" s="28">
        <f t="shared" si="2"/>
        <v>14.65</v>
      </c>
      <c r="AT13" s="29">
        <f t="shared" si="3"/>
        <v>13.92</v>
      </c>
      <c r="AU13" s="27"/>
      <c r="AV13" s="30">
        <f t="shared" si="4"/>
        <v>320.88</v>
      </c>
      <c r="AW13" s="31"/>
      <c r="AX13" s="32">
        <f t="shared" si="5"/>
        <v>300</v>
      </c>
      <c r="AY13" s="33">
        <f t="shared" si="6"/>
        <v>13.92</v>
      </c>
      <c r="AZ13" s="33">
        <v>0.01</v>
      </c>
      <c r="BA13" s="34">
        <f t="shared" si="7"/>
        <v>20.93</v>
      </c>
      <c r="BB13" s="35">
        <f t="shared" si="10"/>
        <v>19.885999999999999</v>
      </c>
      <c r="BC13" s="36">
        <f t="shared" si="11"/>
        <v>19.885999999999999</v>
      </c>
      <c r="BD13" s="35">
        <f t="shared" si="12"/>
        <v>15.529</v>
      </c>
      <c r="BE13" s="95"/>
      <c r="BF13" s="95"/>
      <c r="BG13" s="95"/>
      <c r="BH13" s="95"/>
      <c r="BI13" s="95"/>
      <c r="BJ13" s="95"/>
      <c r="BK13" s="95"/>
      <c r="BL13" s="35">
        <v>23.01</v>
      </c>
      <c r="BM13" s="1"/>
      <c r="BN13" s="1"/>
      <c r="BO13" s="35">
        <f t="shared" si="14"/>
        <v>16.29</v>
      </c>
      <c r="BP13" s="95"/>
      <c r="BQ13" s="95"/>
      <c r="BR13" s="95"/>
      <c r="BS13" s="95"/>
      <c r="BT13" s="95"/>
      <c r="BU13" s="95"/>
      <c r="BV13" s="35">
        <f t="shared" si="13"/>
        <v>24.13</v>
      </c>
    </row>
    <row r="14" spans="1:80" x14ac:dyDescent="0.25">
      <c r="A14" s="37" t="s">
        <v>30</v>
      </c>
      <c r="B14" s="38" t="s">
        <v>29</v>
      </c>
      <c r="C14" s="39"/>
      <c r="D14" s="39"/>
      <c r="E14" s="39"/>
      <c r="F14" s="40"/>
      <c r="G14" s="22">
        <v>7.3</v>
      </c>
      <c r="H14" s="41"/>
      <c r="I14" s="22">
        <v>10.44</v>
      </c>
      <c r="J14" s="24">
        <v>300</v>
      </c>
      <c r="K14" s="643">
        <f t="shared" si="8"/>
        <v>7.7409999999999997</v>
      </c>
      <c r="L14" s="643">
        <f t="shared" si="9"/>
        <v>11.479999999999999</v>
      </c>
      <c r="M14" s="723">
        <v>8.1199999999999992</v>
      </c>
      <c r="N14" s="723">
        <v>12.04</v>
      </c>
      <c r="O14" s="643"/>
      <c r="P14" s="643"/>
      <c r="Q14" s="643"/>
      <c r="R14" s="643"/>
      <c r="S14" s="643"/>
      <c r="T14" s="643"/>
      <c r="U14" s="643"/>
      <c r="V14" s="643"/>
      <c r="W14" s="643"/>
      <c r="X14" s="643"/>
      <c r="Y14" s="643"/>
      <c r="Z14" s="643"/>
      <c r="AA14" s="643"/>
      <c r="AB14" s="643"/>
      <c r="AC14" s="643"/>
      <c r="AD14" s="643"/>
      <c r="AE14" s="643"/>
      <c r="AF14" s="643"/>
      <c r="AG14" s="643"/>
      <c r="AH14" s="643"/>
      <c r="AI14" s="643"/>
      <c r="AJ14" s="643"/>
      <c r="AK14" s="643"/>
      <c r="AL14" s="643"/>
      <c r="AM14" s="643"/>
      <c r="AN14" s="24">
        <v>0.05</v>
      </c>
      <c r="AO14" s="25">
        <f t="shared" si="0"/>
        <v>307.3</v>
      </c>
      <c r="AP14" s="26">
        <f t="shared" si="1"/>
        <v>300</v>
      </c>
      <c r="AQ14" s="27"/>
      <c r="AR14" s="518">
        <v>0.01</v>
      </c>
      <c r="AS14" s="28">
        <f t="shared" si="2"/>
        <v>7.35</v>
      </c>
      <c r="AT14" s="29">
        <f t="shared" si="3"/>
        <v>6.9849999999999994</v>
      </c>
      <c r="AU14" s="27"/>
      <c r="AV14" s="30">
        <f t="shared" si="4"/>
        <v>310.44</v>
      </c>
      <c r="AW14" s="31"/>
      <c r="AX14" s="32">
        <f t="shared" si="5"/>
        <v>300</v>
      </c>
      <c r="AY14" s="33">
        <f t="shared" si="6"/>
        <v>6.9849999999999994</v>
      </c>
      <c r="AZ14" s="33">
        <v>0.01</v>
      </c>
      <c r="BA14" s="34">
        <f t="shared" si="7"/>
        <v>10.49</v>
      </c>
      <c r="BB14" s="35">
        <f t="shared" si="10"/>
        <v>9.968</v>
      </c>
      <c r="BC14" s="36">
        <f t="shared" si="11"/>
        <v>9.968</v>
      </c>
      <c r="BD14" s="35">
        <f t="shared" si="12"/>
        <v>7.7909999999999995</v>
      </c>
      <c r="BE14" s="95"/>
      <c r="BF14" s="95"/>
      <c r="BG14" s="95"/>
      <c r="BH14" s="95"/>
      <c r="BI14" s="95"/>
      <c r="BJ14" s="95"/>
      <c r="BK14" s="95"/>
      <c r="BL14" s="35">
        <v>11.53</v>
      </c>
      <c r="BM14" s="1"/>
      <c r="BN14" s="1"/>
      <c r="BO14" s="35">
        <f t="shared" si="14"/>
        <v>8.17</v>
      </c>
      <c r="BP14" s="95"/>
      <c r="BQ14" s="95"/>
      <c r="BR14" s="95"/>
      <c r="BS14" s="95"/>
      <c r="BT14" s="95"/>
      <c r="BU14" s="95"/>
      <c r="BV14" s="35">
        <f t="shared" si="13"/>
        <v>12.09</v>
      </c>
    </row>
    <row r="15" spans="1:80" x14ac:dyDescent="0.25">
      <c r="A15" s="799" t="s">
        <v>32</v>
      </c>
      <c r="B15" s="586" t="s">
        <v>31</v>
      </c>
      <c r="C15" s="42"/>
      <c r="D15" s="42"/>
      <c r="E15" s="42"/>
      <c r="F15" s="43"/>
      <c r="G15" s="22">
        <v>7.3</v>
      </c>
      <c r="H15" s="41"/>
      <c r="I15" s="22">
        <v>10.44</v>
      </c>
      <c r="J15" s="24">
        <v>300</v>
      </c>
      <c r="K15" s="643">
        <f t="shared" si="8"/>
        <v>7.7409999999999997</v>
      </c>
      <c r="L15" s="643">
        <f t="shared" si="9"/>
        <v>11.479999999999999</v>
      </c>
      <c r="M15" s="723">
        <v>8.1199999999999992</v>
      </c>
      <c r="N15" s="723">
        <v>12.04</v>
      </c>
      <c r="O15" s="643"/>
      <c r="P15" s="643"/>
      <c r="Q15" s="643"/>
      <c r="R15" s="643"/>
      <c r="S15" s="643"/>
      <c r="T15" s="643"/>
      <c r="U15" s="643"/>
      <c r="V15" s="643"/>
      <c r="W15" s="643"/>
      <c r="X15" s="643"/>
      <c r="Y15" s="643"/>
      <c r="Z15" s="643"/>
      <c r="AA15" s="643"/>
      <c r="AB15" s="643"/>
      <c r="AC15" s="643"/>
      <c r="AD15" s="643"/>
      <c r="AE15" s="643"/>
      <c r="AF15" s="643"/>
      <c r="AG15" s="643"/>
      <c r="AH15" s="643"/>
      <c r="AI15" s="643"/>
      <c r="AJ15" s="643"/>
      <c r="AK15" s="643"/>
      <c r="AL15" s="643"/>
      <c r="AM15" s="643"/>
      <c r="AN15" s="24">
        <v>0.05</v>
      </c>
      <c r="AO15" s="25">
        <f t="shared" si="0"/>
        <v>307.3</v>
      </c>
      <c r="AP15" s="26">
        <f t="shared" si="1"/>
        <v>300</v>
      </c>
      <c r="AQ15" s="27"/>
      <c r="AR15" s="518">
        <v>0.01</v>
      </c>
      <c r="AS15" s="28">
        <f t="shared" si="2"/>
        <v>7.35</v>
      </c>
      <c r="AT15" s="29">
        <f t="shared" si="3"/>
        <v>6.9849999999999994</v>
      </c>
      <c r="AU15" s="27"/>
      <c r="AV15" s="30">
        <f t="shared" si="4"/>
        <v>310.44</v>
      </c>
      <c r="AW15" s="31"/>
      <c r="AX15" s="32">
        <f t="shared" si="5"/>
        <v>300</v>
      </c>
      <c r="AY15" s="33">
        <f t="shared" si="6"/>
        <v>6.9849999999999994</v>
      </c>
      <c r="AZ15" s="33">
        <v>0.01</v>
      </c>
      <c r="BA15" s="34">
        <f t="shared" si="7"/>
        <v>10.49</v>
      </c>
      <c r="BB15" s="35">
        <f t="shared" si="10"/>
        <v>9.968</v>
      </c>
      <c r="BC15" s="36">
        <f t="shared" si="11"/>
        <v>9.968</v>
      </c>
      <c r="BD15" s="35">
        <f t="shared" si="12"/>
        <v>7.7909999999999995</v>
      </c>
      <c r="BE15" s="95"/>
      <c r="BF15" s="95"/>
      <c r="BG15" s="95"/>
      <c r="BH15" s="95"/>
      <c r="BI15" s="95"/>
      <c r="BJ15" s="95"/>
      <c r="BK15" s="95"/>
      <c r="BL15" s="35">
        <v>11.53</v>
      </c>
      <c r="BM15" s="1"/>
      <c r="BN15" s="1"/>
      <c r="BO15" s="35">
        <f t="shared" si="14"/>
        <v>8.17</v>
      </c>
      <c r="BP15" s="95"/>
      <c r="BQ15" s="95"/>
      <c r="BR15" s="95"/>
      <c r="BS15" s="95"/>
      <c r="BT15" s="95"/>
      <c r="BU15" s="95"/>
      <c r="BV15" s="35">
        <f t="shared" si="13"/>
        <v>12.09</v>
      </c>
    </row>
    <row r="16" spans="1:80" x14ac:dyDescent="0.25">
      <c r="A16" s="37" t="s">
        <v>34</v>
      </c>
      <c r="B16" s="38" t="s">
        <v>33</v>
      </c>
      <c r="C16" s="39"/>
      <c r="D16" s="39"/>
      <c r="E16" s="39"/>
      <c r="F16" s="40"/>
      <c r="G16" s="22">
        <v>7.3</v>
      </c>
      <c r="H16" s="41"/>
      <c r="I16" s="22">
        <v>10.44</v>
      </c>
      <c r="J16" s="24">
        <v>300</v>
      </c>
      <c r="K16" s="643">
        <f t="shared" si="8"/>
        <v>7.7409999999999997</v>
      </c>
      <c r="L16" s="643">
        <f t="shared" si="9"/>
        <v>11.479999999999999</v>
      </c>
      <c r="M16" s="723">
        <v>8.1199999999999992</v>
      </c>
      <c r="N16" s="723">
        <v>12.04</v>
      </c>
      <c r="O16" s="643"/>
      <c r="P16" s="643"/>
      <c r="Q16" s="643"/>
      <c r="R16" s="643"/>
      <c r="S16" s="643"/>
      <c r="T16" s="643"/>
      <c r="U16" s="643"/>
      <c r="V16" s="643"/>
      <c r="W16" s="643"/>
      <c r="X16" s="643"/>
      <c r="Y16" s="643"/>
      <c r="Z16" s="643"/>
      <c r="AA16" s="643"/>
      <c r="AB16" s="643"/>
      <c r="AC16" s="643"/>
      <c r="AD16" s="643"/>
      <c r="AE16" s="643"/>
      <c r="AF16" s="643"/>
      <c r="AG16" s="643"/>
      <c r="AH16" s="643"/>
      <c r="AI16" s="643"/>
      <c r="AJ16" s="643"/>
      <c r="AK16" s="643"/>
      <c r="AL16" s="643"/>
      <c r="AM16" s="643"/>
      <c r="AN16" s="24">
        <v>0.05</v>
      </c>
      <c r="AO16" s="25">
        <f t="shared" si="0"/>
        <v>307.3</v>
      </c>
      <c r="AP16" s="26">
        <f t="shared" si="1"/>
        <v>300</v>
      </c>
      <c r="AQ16" s="27"/>
      <c r="AR16" s="518">
        <v>0.01</v>
      </c>
      <c r="AS16" s="28">
        <f t="shared" si="2"/>
        <v>7.35</v>
      </c>
      <c r="AT16" s="29">
        <f t="shared" si="3"/>
        <v>6.9849999999999994</v>
      </c>
      <c r="AU16" s="27"/>
      <c r="AV16" s="30">
        <f t="shared" si="4"/>
        <v>310.44</v>
      </c>
      <c r="AW16" s="31"/>
      <c r="AX16" s="32">
        <f t="shared" si="5"/>
        <v>300</v>
      </c>
      <c r="AY16" s="33">
        <f t="shared" si="6"/>
        <v>6.9849999999999994</v>
      </c>
      <c r="AZ16" s="33">
        <v>0.01</v>
      </c>
      <c r="BA16" s="34">
        <f t="shared" si="7"/>
        <v>10.49</v>
      </c>
      <c r="BB16" s="35">
        <f t="shared" si="10"/>
        <v>9.968</v>
      </c>
      <c r="BC16" s="36">
        <f t="shared" si="11"/>
        <v>9.968</v>
      </c>
      <c r="BD16" s="35">
        <f t="shared" si="12"/>
        <v>7.7909999999999995</v>
      </c>
      <c r="BE16" s="95"/>
      <c r="BF16" s="95"/>
      <c r="BG16" s="95"/>
      <c r="BH16" s="95"/>
      <c r="BI16" s="95"/>
      <c r="BJ16" s="95"/>
      <c r="BK16" s="95"/>
      <c r="BL16" s="35">
        <v>11.53</v>
      </c>
      <c r="BM16" s="1"/>
      <c r="BN16" s="1"/>
      <c r="BO16" s="35">
        <f t="shared" si="14"/>
        <v>8.17</v>
      </c>
      <c r="BP16" s="95"/>
      <c r="BQ16" s="95"/>
      <c r="BR16" s="95"/>
      <c r="BS16" s="95"/>
      <c r="BT16" s="95"/>
      <c r="BU16" s="95"/>
      <c r="BV16" s="35">
        <f t="shared" si="13"/>
        <v>12.09</v>
      </c>
    </row>
    <row r="17" spans="1:74" x14ac:dyDescent="0.25">
      <c r="A17" s="799" t="s">
        <v>36</v>
      </c>
      <c r="B17" s="586" t="s">
        <v>35</v>
      </c>
      <c r="C17" s="42"/>
      <c r="D17" s="42"/>
      <c r="E17" s="42"/>
      <c r="F17" s="43"/>
      <c r="G17" s="22">
        <v>7.3</v>
      </c>
      <c r="H17" s="41"/>
      <c r="I17" s="22">
        <v>10.44</v>
      </c>
      <c r="J17" s="24">
        <v>300</v>
      </c>
      <c r="K17" s="643">
        <f t="shared" si="8"/>
        <v>7.7409999999999997</v>
      </c>
      <c r="L17" s="643">
        <f t="shared" si="9"/>
        <v>11.479999999999999</v>
      </c>
      <c r="M17" s="723">
        <v>8.1199999999999992</v>
      </c>
      <c r="N17" s="723">
        <v>12.04</v>
      </c>
      <c r="O17" s="643"/>
      <c r="P17" s="643"/>
      <c r="Q17" s="643"/>
      <c r="R17" s="643"/>
      <c r="S17" s="643"/>
      <c r="T17" s="643"/>
      <c r="U17" s="643"/>
      <c r="V17" s="643"/>
      <c r="W17" s="643"/>
      <c r="X17" s="643"/>
      <c r="Y17" s="643"/>
      <c r="Z17" s="643"/>
      <c r="AA17" s="643"/>
      <c r="AB17" s="643"/>
      <c r="AC17" s="643"/>
      <c r="AD17" s="643"/>
      <c r="AE17" s="643"/>
      <c r="AF17" s="643"/>
      <c r="AG17" s="643"/>
      <c r="AH17" s="643"/>
      <c r="AI17" s="643"/>
      <c r="AJ17" s="643"/>
      <c r="AK17" s="643"/>
      <c r="AL17" s="643"/>
      <c r="AM17" s="643"/>
      <c r="AN17" s="24">
        <v>0.05</v>
      </c>
      <c r="AO17" s="25">
        <f t="shared" si="0"/>
        <v>307.3</v>
      </c>
      <c r="AP17" s="26">
        <f t="shared" si="1"/>
        <v>300</v>
      </c>
      <c r="AQ17" s="27"/>
      <c r="AR17" s="518">
        <v>0.01</v>
      </c>
      <c r="AS17" s="28">
        <f t="shared" si="2"/>
        <v>7.35</v>
      </c>
      <c r="AT17" s="29">
        <f t="shared" si="3"/>
        <v>6.9849999999999994</v>
      </c>
      <c r="AU17" s="27"/>
      <c r="AV17" s="30">
        <f t="shared" si="4"/>
        <v>310.44</v>
      </c>
      <c r="AW17" s="31"/>
      <c r="AX17" s="32">
        <f t="shared" si="5"/>
        <v>300</v>
      </c>
      <c r="AY17" s="33">
        <f t="shared" si="6"/>
        <v>6.9849999999999994</v>
      </c>
      <c r="AZ17" s="33">
        <v>0.01</v>
      </c>
      <c r="BA17" s="34">
        <f t="shared" si="7"/>
        <v>10.49</v>
      </c>
      <c r="BB17" s="35">
        <f t="shared" si="10"/>
        <v>9.968</v>
      </c>
      <c r="BC17" s="36">
        <f t="shared" si="11"/>
        <v>9.968</v>
      </c>
      <c r="BD17" s="35">
        <f t="shared" si="12"/>
        <v>7.7909999999999995</v>
      </c>
      <c r="BE17" s="95"/>
      <c r="BF17" s="95"/>
      <c r="BG17" s="95"/>
      <c r="BH17" s="95"/>
      <c r="BI17" s="95"/>
      <c r="BJ17" s="95"/>
      <c r="BK17" s="95"/>
      <c r="BL17" s="35">
        <v>11.53</v>
      </c>
      <c r="BM17" s="1"/>
      <c r="BN17" s="1"/>
      <c r="BO17" s="35">
        <f t="shared" si="14"/>
        <v>8.17</v>
      </c>
      <c r="BP17" s="95"/>
      <c r="BQ17" s="95"/>
      <c r="BR17" s="95"/>
      <c r="BS17" s="95"/>
      <c r="BT17" s="95"/>
      <c r="BU17" s="95"/>
      <c r="BV17" s="35">
        <f t="shared" si="13"/>
        <v>12.09</v>
      </c>
    </row>
    <row r="18" spans="1:74" x14ac:dyDescent="0.25">
      <c r="A18" s="37" t="s">
        <v>38</v>
      </c>
      <c r="B18" s="38" t="s">
        <v>37</v>
      </c>
      <c r="C18" s="39"/>
      <c r="D18" s="39"/>
      <c r="E18" s="39"/>
      <c r="F18" s="40"/>
      <c r="G18" s="22">
        <v>18.25</v>
      </c>
      <c r="H18" s="41"/>
      <c r="I18" s="22">
        <v>26.1</v>
      </c>
      <c r="J18" s="24">
        <v>300</v>
      </c>
      <c r="K18" s="643">
        <f t="shared" si="8"/>
        <v>19.347999999999999</v>
      </c>
      <c r="L18" s="643">
        <f t="shared" si="9"/>
        <v>28.7</v>
      </c>
      <c r="M18" s="723">
        <v>20.3</v>
      </c>
      <c r="N18" s="723">
        <v>30.1</v>
      </c>
      <c r="O18" s="643"/>
      <c r="P18" s="643"/>
      <c r="Q18" s="643"/>
      <c r="R18" s="643"/>
      <c r="S18" s="643"/>
      <c r="T18" s="643"/>
      <c r="U18" s="643"/>
      <c r="V18" s="643"/>
      <c r="W18" s="643"/>
      <c r="X18" s="643"/>
      <c r="Y18" s="643"/>
      <c r="Z18" s="643"/>
      <c r="AA18" s="643"/>
      <c r="AB18" s="643"/>
      <c r="AC18" s="643"/>
      <c r="AD18" s="643"/>
      <c r="AE18" s="643"/>
      <c r="AF18" s="643"/>
      <c r="AG18" s="643"/>
      <c r="AH18" s="643"/>
      <c r="AI18" s="643"/>
      <c r="AJ18" s="643"/>
      <c r="AK18" s="643"/>
      <c r="AL18" s="643"/>
      <c r="AM18" s="643"/>
      <c r="AN18" s="24">
        <v>0.05</v>
      </c>
      <c r="AO18" s="25">
        <f t="shared" si="0"/>
        <v>318.25</v>
      </c>
      <c r="AP18" s="26">
        <f t="shared" si="1"/>
        <v>300</v>
      </c>
      <c r="AQ18" s="27"/>
      <c r="AR18" s="518">
        <v>0.01</v>
      </c>
      <c r="AS18" s="28">
        <f t="shared" si="2"/>
        <v>18.3</v>
      </c>
      <c r="AT18" s="29">
        <f t="shared" si="3"/>
        <v>17.387499999999999</v>
      </c>
      <c r="AU18" s="27"/>
      <c r="AV18" s="30">
        <f t="shared" si="4"/>
        <v>326.10000000000002</v>
      </c>
      <c r="AW18" s="31"/>
      <c r="AX18" s="32">
        <f t="shared" si="5"/>
        <v>300</v>
      </c>
      <c r="AY18" s="33">
        <f t="shared" si="6"/>
        <v>17.387499999999999</v>
      </c>
      <c r="AZ18" s="33">
        <v>0.01</v>
      </c>
      <c r="BA18" s="34">
        <f t="shared" si="7"/>
        <v>26.150000000000002</v>
      </c>
      <c r="BB18" s="35">
        <f t="shared" si="10"/>
        <v>24.845000000000002</v>
      </c>
      <c r="BC18" s="36">
        <f t="shared" si="11"/>
        <v>24.845000000000002</v>
      </c>
      <c r="BD18" s="35">
        <f t="shared" si="12"/>
        <v>19.398</v>
      </c>
      <c r="BE18" s="95"/>
      <c r="BF18" s="95"/>
      <c r="BG18" s="95"/>
      <c r="BH18" s="95"/>
      <c r="BI18" s="95"/>
      <c r="BJ18" s="95"/>
      <c r="BK18" s="95"/>
      <c r="BL18" s="35">
        <v>28.75</v>
      </c>
      <c r="BM18" s="1"/>
      <c r="BN18" s="1"/>
      <c r="BO18" s="35">
        <f t="shared" si="14"/>
        <v>20.350000000000001</v>
      </c>
      <c r="BP18" s="95"/>
      <c r="BQ18" s="95"/>
      <c r="BR18" s="95"/>
      <c r="BS18" s="95"/>
      <c r="BT18" s="95"/>
      <c r="BU18" s="95"/>
      <c r="BV18" s="35">
        <f t="shared" si="13"/>
        <v>30.150000000000002</v>
      </c>
    </row>
    <row r="19" spans="1:74" x14ac:dyDescent="0.25">
      <c r="A19" s="799" t="s">
        <v>40</v>
      </c>
      <c r="B19" s="586" t="s">
        <v>39</v>
      </c>
      <c r="C19" s="42"/>
      <c r="D19" s="42"/>
      <c r="E19" s="42"/>
      <c r="F19" s="43"/>
      <c r="G19" s="22">
        <v>10.95</v>
      </c>
      <c r="H19" s="41"/>
      <c r="I19" s="22">
        <v>15.66</v>
      </c>
      <c r="J19" s="24">
        <v>300</v>
      </c>
      <c r="K19" s="643">
        <f t="shared" si="8"/>
        <v>11.61</v>
      </c>
      <c r="L19" s="643">
        <f t="shared" si="9"/>
        <v>17.22</v>
      </c>
      <c r="M19" s="723">
        <v>12.18</v>
      </c>
      <c r="N19" s="723">
        <v>18.059999999999999</v>
      </c>
      <c r="O19" s="643"/>
      <c r="P19" s="643"/>
      <c r="Q19" s="643"/>
      <c r="R19" s="643"/>
      <c r="S19" s="643"/>
      <c r="T19" s="643"/>
      <c r="U19" s="643"/>
      <c r="V19" s="643"/>
      <c r="W19" s="643"/>
      <c r="X19" s="643"/>
      <c r="Y19" s="643"/>
      <c r="Z19" s="643"/>
      <c r="AA19" s="643"/>
      <c r="AB19" s="643"/>
      <c r="AC19" s="643"/>
      <c r="AD19" s="643"/>
      <c r="AE19" s="643"/>
      <c r="AF19" s="643"/>
      <c r="AG19" s="643"/>
      <c r="AH19" s="643"/>
      <c r="AI19" s="643"/>
      <c r="AJ19" s="643"/>
      <c r="AK19" s="643"/>
      <c r="AL19" s="643"/>
      <c r="AM19" s="643"/>
      <c r="AN19" s="24">
        <v>0.05</v>
      </c>
      <c r="AO19" s="25">
        <f t="shared" si="0"/>
        <v>310.95</v>
      </c>
      <c r="AP19" s="26">
        <f t="shared" si="1"/>
        <v>300</v>
      </c>
      <c r="AQ19" s="27"/>
      <c r="AR19" s="518">
        <v>0.01</v>
      </c>
      <c r="AS19" s="28">
        <f t="shared" si="2"/>
        <v>11</v>
      </c>
      <c r="AT19" s="29">
        <f t="shared" si="3"/>
        <v>10.452500000000001</v>
      </c>
      <c r="AU19" s="27"/>
      <c r="AV19" s="30">
        <f t="shared" si="4"/>
        <v>315.66000000000003</v>
      </c>
      <c r="AW19" s="31"/>
      <c r="AX19" s="32">
        <f t="shared" si="5"/>
        <v>300</v>
      </c>
      <c r="AY19" s="33">
        <f t="shared" si="6"/>
        <v>10.452500000000001</v>
      </c>
      <c r="AZ19" s="33">
        <v>0.01</v>
      </c>
      <c r="BA19" s="34">
        <f t="shared" si="7"/>
        <v>15.71</v>
      </c>
      <c r="BB19" s="35">
        <f t="shared" si="10"/>
        <v>14.927000000000001</v>
      </c>
      <c r="BC19" s="36">
        <f t="shared" si="11"/>
        <v>14.927000000000001</v>
      </c>
      <c r="BD19" s="35">
        <f t="shared" si="12"/>
        <v>11.66</v>
      </c>
      <c r="BE19" s="95"/>
      <c r="BF19" s="95"/>
      <c r="BG19" s="95"/>
      <c r="BH19" s="95"/>
      <c r="BI19" s="95"/>
      <c r="BJ19" s="95"/>
      <c r="BK19" s="95"/>
      <c r="BL19" s="35">
        <v>17.27</v>
      </c>
      <c r="BM19" s="1"/>
      <c r="BN19" s="1"/>
      <c r="BO19" s="35">
        <f t="shared" si="14"/>
        <v>12.23</v>
      </c>
      <c r="BP19" s="95"/>
      <c r="BQ19" s="95"/>
      <c r="BR19" s="95"/>
      <c r="BS19" s="95"/>
      <c r="BT19" s="95"/>
      <c r="BU19" s="95"/>
      <c r="BV19" s="35">
        <f t="shared" si="13"/>
        <v>18.11</v>
      </c>
    </row>
    <row r="20" spans="1:74" x14ac:dyDescent="0.25">
      <c r="A20" s="37" t="s">
        <v>42</v>
      </c>
      <c r="B20" s="38" t="s">
        <v>41</v>
      </c>
      <c r="C20" s="39"/>
      <c r="D20" s="39"/>
      <c r="E20" s="39"/>
      <c r="F20" s="40"/>
      <c r="G20" s="22">
        <v>7.3</v>
      </c>
      <c r="H20" s="41"/>
      <c r="I20" s="22">
        <v>10.44</v>
      </c>
      <c r="J20" s="24">
        <v>300</v>
      </c>
      <c r="K20" s="643">
        <f t="shared" si="8"/>
        <v>7.7409999999999997</v>
      </c>
      <c r="L20" s="643">
        <f t="shared" si="9"/>
        <v>11.479999999999999</v>
      </c>
      <c r="M20" s="723">
        <v>8.1199999999999992</v>
      </c>
      <c r="N20" s="723">
        <v>12.04</v>
      </c>
      <c r="O20" s="643"/>
      <c r="P20" s="643"/>
      <c r="Q20" s="643"/>
      <c r="R20" s="643"/>
      <c r="S20" s="643"/>
      <c r="T20" s="643"/>
      <c r="U20" s="643"/>
      <c r="V20" s="643"/>
      <c r="W20" s="643"/>
      <c r="X20" s="643"/>
      <c r="Y20" s="643"/>
      <c r="Z20" s="643"/>
      <c r="AA20" s="643"/>
      <c r="AB20" s="643"/>
      <c r="AC20" s="643"/>
      <c r="AD20" s="643"/>
      <c r="AE20" s="643"/>
      <c r="AF20" s="643"/>
      <c r="AG20" s="643"/>
      <c r="AH20" s="643"/>
      <c r="AI20" s="643"/>
      <c r="AJ20" s="643"/>
      <c r="AK20" s="643"/>
      <c r="AL20" s="643"/>
      <c r="AM20" s="643"/>
      <c r="AN20" s="24">
        <v>0.05</v>
      </c>
      <c r="AO20" s="25">
        <f t="shared" si="0"/>
        <v>307.3</v>
      </c>
      <c r="AP20" s="26">
        <f t="shared" si="1"/>
        <v>300</v>
      </c>
      <c r="AQ20" s="27"/>
      <c r="AR20" s="518">
        <v>0.01</v>
      </c>
      <c r="AS20" s="28">
        <f t="shared" si="2"/>
        <v>7.35</v>
      </c>
      <c r="AT20" s="29">
        <f t="shared" si="3"/>
        <v>6.9849999999999994</v>
      </c>
      <c r="AU20" s="27"/>
      <c r="AV20" s="30">
        <f t="shared" si="4"/>
        <v>310.44</v>
      </c>
      <c r="AW20" s="31"/>
      <c r="AX20" s="32">
        <f t="shared" si="5"/>
        <v>300</v>
      </c>
      <c r="AY20" s="33">
        <f t="shared" si="6"/>
        <v>6.9849999999999994</v>
      </c>
      <c r="AZ20" s="33">
        <v>0.01</v>
      </c>
      <c r="BA20" s="34">
        <f t="shared" si="7"/>
        <v>10.49</v>
      </c>
      <c r="BB20" s="35">
        <f t="shared" si="10"/>
        <v>9.968</v>
      </c>
      <c r="BC20" s="36">
        <f t="shared" si="11"/>
        <v>9.968</v>
      </c>
      <c r="BD20" s="35">
        <f t="shared" si="12"/>
        <v>7.7909999999999995</v>
      </c>
      <c r="BE20" s="95"/>
      <c r="BF20" s="95"/>
      <c r="BG20" s="95"/>
      <c r="BH20" s="95"/>
      <c r="BI20" s="95"/>
      <c r="BJ20" s="95"/>
      <c r="BK20" s="95"/>
      <c r="BL20" s="35">
        <v>11.53</v>
      </c>
      <c r="BM20" s="1"/>
      <c r="BN20" s="1"/>
      <c r="BO20" s="35">
        <f t="shared" si="14"/>
        <v>8.17</v>
      </c>
      <c r="BP20" s="95"/>
      <c r="BQ20" s="95"/>
      <c r="BR20" s="95"/>
      <c r="BS20" s="95"/>
      <c r="BT20" s="95"/>
      <c r="BU20" s="95"/>
      <c r="BV20" s="35">
        <f t="shared" si="13"/>
        <v>12.09</v>
      </c>
    </row>
    <row r="21" spans="1:74" x14ac:dyDescent="0.25">
      <c r="A21" s="37" t="s">
        <v>44</v>
      </c>
      <c r="B21" s="38" t="s">
        <v>43</v>
      </c>
      <c r="C21" s="39"/>
      <c r="D21" s="39"/>
      <c r="E21" s="39"/>
      <c r="F21" s="40"/>
      <c r="G21" s="22">
        <v>7.3</v>
      </c>
      <c r="H21" s="41"/>
      <c r="I21" s="22">
        <v>10.44</v>
      </c>
      <c r="J21" s="24">
        <v>300</v>
      </c>
      <c r="K21" s="643">
        <f t="shared" si="8"/>
        <v>7.7409999999999997</v>
      </c>
      <c r="L21" s="643">
        <f t="shared" si="9"/>
        <v>11.479999999999999</v>
      </c>
      <c r="M21" s="723">
        <v>8.1199999999999992</v>
      </c>
      <c r="N21" s="723">
        <v>12.04</v>
      </c>
      <c r="O21" s="643"/>
      <c r="P21" s="643"/>
      <c r="Q21" s="643"/>
      <c r="R21" s="643"/>
      <c r="S21" s="643"/>
      <c r="T21" s="643"/>
      <c r="U21" s="643"/>
      <c r="V21" s="643"/>
      <c r="W21" s="643"/>
      <c r="X21" s="643"/>
      <c r="Y21" s="643"/>
      <c r="Z21" s="643"/>
      <c r="AA21" s="643"/>
      <c r="AB21" s="643"/>
      <c r="AC21" s="643"/>
      <c r="AD21" s="643"/>
      <c r="AE21" s="643"/>
      <c r="AF21" s="643"/>
      <c r="AG21" s="643"/>
      <c r="AH21" s="643"/>
      <c r="AI21" s="643"/>
      <c r="AJ21" s="643"/>
      <c r="AK21" s="643"/>
      <c r="AL21" s="643"/>
      <c r="AM21" s="643"/>
      <c r="AN21" s="24">
        <v>0.05</v>
      </c>
      <c r="AO21" s="25">
        <f t="shared" si="0"/>
        <v>307.3</v>
      </c>
      <c r="AP21" s="26">
        <f t="shared" si="1"/>
        <v>300</v>
      </c>
      <c r="AQ21" s="27"/>
      <c r="AR21" s="518">
        <v>0.01</v>
      </c>
      <c r="AS21" s="28">
        <f t="shared" si="2"/>
        <v>7.35</v>
      </c>
      <c r="AT21" s="29">
        <f t="shared" si="3"/>
        <v>6.9849999999999994</v>
      </c>
      <c r="AU21" s="27"/>
      <c r="AV21" s="30">
        <f t="shared" si="4"/>
        <v>310.44</v>
      </c>
      <c r="AW21" s="31"/>
      <c r="AX21" s="32">
        <f t="shared" si="5"/>
        <v>300</v>
      </c>
      <c r="AY21" s="33">
        <f t="shared" si="6"/>
        <v>6.9849999999999994</v>
      </c>
      <c r="AZ21" s="33">
        <v>0.01</v>
      </c>
      <c r="BA21" s="34">
        <f t="shared" si="7"/>
        <v>10.49</v>
      </c>
      <c r="BB21" s="35">
        <f t="shared" si="10"/>
        <v>9.968</v>
      </c>
      <c r="BC21" s="36">
        <f t="shared" si="11"/>
        <v>9.968</v>
      </c>
      <c r="BD21" s="35">
        <f t="shared" si="12"/>
        <v>7.7909999999999995</v>
      </c>
      <c r="BE21" s="95"/>
      <c r="BF21" s="95"/>
      <c r="BG21" s="95"/>
      <c r="BH21" s="95"/>
      <c r="BI21" s="95"/>
      <c r="BJ21" s="95"/>
      <c r="BK21" s="95"/>
      <c r="BL21" s="35">
        <v>11.53</v>
      </c>
      <c r="BM21" s="1"/>
      <c r="BN21" s="1"/>
      <c r="BO21" s="35">
        <f t="shared" si="14"/>
        <v>8.17</v>
      </c>
      <c r="BP21" s="95"/>
      <c r="BQ21" s="95"/>
      <c r="BR21" s="95"/>
      <c r="BS21" s="95"/>
      <c r="BT21" s="95"/>
      <c r="BU21" s="95"/>
      <c r="BV21" s="35">
        <f t="shared" si="13"/>
        <v>12.09</v>
      </c>
    </row>
    <row r="22" spans="1:74" x14ac:dyDescent="0.25">
      <c r="A22" s="799" t="s">
        <v>45</v>
      </c>
      <c r="B22" s="586" t="s">
        <v>600</v>
      </c>
      <c r="C22" s="42"/>
      <c r="D22" s="42"/>
      <c r="E22" s="42"/>
      <c r="F22" s="43"/>
      <c r="G22" s="22">
        <v>14.6</v>
      </c>
      <c r="H22" s="41"/>
      <c r="I22" s="22">
        <v>20.88</v>
      </c>
      <c r="J22" s="24">
        <v>300</v>
      </c>
      <c r="K22" s="643">
        <f t="shared" si="8"/>
        <v>15.478999999999999</v>
      </c>
      <c r="L22" s="643">
        <f t="shared" si="9"/>
        <v>22.96</v>
      </c>
      <c r="M22" s="723">
        <v>16.239999999999998</v>
      </c>
      <c r="N22" s="723">
        <v>24.08</v>
      </c>
      <c r="O22" s="643"/>
      <c r="P22" s="643"/>
      <c r="Q22" s="643"/>
      <c r="R22" s="643"/>
      <c r="S22" s="643"/>
      <c r="T22" s="643"/>
      <c r="U22" s="643"/>
      <c r="V22" s="643"/>
      <c r="W22" s="643"/>
      <c r="X22" s="643"/>
      <c r="Y22" s="643"/>
      <c r="Z22" s="643"/>
      <c r="AA22" s="643"/>
      <c r="AB22" s="643"/>
      <c r="AC22" s="643"/>
      <c r="AD22" s="643"/>
      <c r="AE22" s="643"/>
      <c r="AF22" s="643"/>
      <c r="AG22" s="643"/>
      <c r="AH22" s="643"/>
      <c r="AI22" s="643"/>
      <c r="AJ22" s="643"/>
      <c r="AK22" s="643"/>
      <c r="AL22" s="643"/>
      <c r="AM22" s="643"/>
      <c r="AN22" s="24">
        <v>0.05</v>
      </c>
      <c r="AO22" s="25">
        <f t="shared" si="0"/>
        <v>314.60000000000002</v>
      </c>
      <c r="AP22" s="26">
        <f t="shared" si="1"/>
        <v>300</v>
      </c>
      <c r="AQ22" s="27"/>
      <c r="AR22" s="518">
        <v>0.01</v>
      </c>
      <c r="AS22" s="28">
        <f t="shared" si="2"/>
        <v>14.65</v>
      </c>
      <c r="AT22" s="29">
        <f t="shared" si="3"/>
        <v>13.92</v>
      </c>
      <c r="AU22" s="27"/>
      <c r="AV22" s="30">
        <f t="shared" si="4"/>
        <v>320.88</v>
      </c>
      <c r="AW22" s="31"/>
      <c r="AX22" s="32">
        <f t="shared" si="5"/>
        <v>300</v>
      </c>
      <c r="AY22" s="33">
        <f t="shared" si="6"/>
        <v>13.92</v>
      </c>
      <c r="AZ22" s="33">
        <v>0.01</v>
      </c>
      <c r="BA22" s="34">
        <f t="shared" si="7"/>
        <v>20.93</v>
      </c>
      <c r="BB22" s="35">
        <f t="shared" si="10"/>
        <v>19.885999999999999</v>
      </c>
      <c r="BC22" s="36">
        <f t="shared" si="11"/>
        <v>19.885999999999999</v>
      </c>
      <c r="BD22" s="35">
        <f t="shared" si="12"/>
        <v>15.529</v>
      </c>
      <c r="BE22" s="95"/>
      <c r="BF22" s="95"/>
      <c r="BG22" s="95"/>
      <c r="BH22" s="95"/>
      <c r="BI22" s="95"/>
      <c r="BJ22" s="95"/>
      <c r="BK22" s="95"/>
      <c r="BL22" s="35">
        <v>23.01</v>
      </c>
      <c r="BM22" s="1"/>
      <c r="BN22" s="1"/>
      <c r="BO22" s="35">
        <f t="shared" si="14"/>
        <v>16.29</v>
      </c>
      <c r="BP22" s="95"/>
      <c r="BQ22" s="95"/>
      <c r="BR22" s="95"/>
      <c r="BS22" s="95"/>
      <c r="BT22" s="95"/>
      <c r="BU22" s="95"/>
      <c r="BV22" s="35">
        <f t="shared" si="13"/>
        <v>24.13</v>
      </c>
    </row>
    <row r="23" spans="1:74" x14ac:dyDescent="0.25">
      <c r="A23" s="37" t="s">
        <v>47</v>
      </c>
      <c r="B23" s="38" t="s">
        <v>46</v>
      </c>
      <c r="C23" s="39"/>
      <c r="D23" s="39"/>
      <c r="E23" s="39"/>
      <c r="F23" s="40"/>
      <c r="G23" s="22">
        <v>18.25</v>
      </c>
      <c r="H23" s="41"/>
      <c r="I23" s="22">
        <v>26.1</v>
      </c>
      <c r="J23" s="24">
        <v>300</v>
      </c>
      <c r="K23" s="643">
        <f t="shared" si="8"/>
        <v>19.347999999999999</v>
      </c>
      <c r="L23" s="643">
        <f t="shared" si="9"/>
        <v>28.7</v>
      </c>
      <c r="M23" s="723">
        <v>20.3</v>
      </c>
      <c r="N23" s="723">
        <v>30.1</v>
      </c>
      <c r="O23" s="643"/>
      <c r="P23" s="643"/>
      <c r="Q23" s="643"/>
      <c r="R23" s="643"/>
      <c r="S23" s="643"/>
      <c r="T23" s="643"/>
      <c r="U23" s="643"/>
      <c r="V23" s="643"/>
      <c r="W23" s="643"/>
      <c r="X23" s="643"/>
      <c r="Y23" s="643"/>
      <c r="Z23" s="643"/>
      <c r="AA23" s="643"/>
      <c r="AB23" s="643"/>
      <c r="AC23" s="643"/>
      <c r="AD23" s="643"/>
      <c r="AE23" s="643"/>
      <c r="AF23" s="643"/>
      <c r="AG23" s="643"/>
      <c r="AH23" s="643"/>
      <c r="AI23" s="643"/>
      <c r="AJ23" s="643"/>
      <c r="AK23" s="643"/>
      <c r="AL23" s="643"/>
      <c r="AM23" s="643"/>
      <c r="AN23" s="24">
        <v>0.05</v>
      </c>
      <c r="AO23" s="25">
        <f t="shared" si="0"/>
        <v>318.25</v>
      </c>
      <c r="AP23" s="26">
        <f t="shared" si="1"/>
        <v>300</v>
      </c>
      <c r="AQ23" s="27"/>
      <c r="AR23" s="518">
        <v>0.01</v>
      </c>
      <c r="AS23" s="28">
        <f t="shared" si="2"/>
        <v>18.3</v>
      </c>
      <c r="AT23" s="29">
        <f t="shared" si="3"/>
        <v>17.387499999999999</v>
      </c>
      <c r="AU23" s="27"/>
      <c r="AV23" s="30">
        <f t="shared" si="4"/>
        <v>326.10000000000002</v>
      </c>
      <c r="AW23" s="31"/>
      <c r="AX23" s="32">
        <f t="shared" si="5"/>
        <v>300</v>
      </c>
      <c r="AY23" s="33">
        <f t="shared" si="6"/>
        <v>17.387499999999999</v>
      </c>
      <c r="AZ23" s="33">
        <v>0.01</v>
      </c>
      <c r="BA23" s="34">
        <f t="shared" si="7"/>
        <v>26.150000000000002</v>
      </c>
      <c r="BB23" s="35">
        <f t="shared" si="10"/>
        <v>24.845000000000002</v>
      </c>
      <c r="BC23" s="36">
        <f t="shared" si="11"/>
        <v>24.845000000000002</v>
      </c>
      <c r="BD23" s="35">
        <f t="shared" si="12"/>
        <v>19.398</v>
      </c>
      <c r="BE23" s="95"/>
      <c r="BF23" s="95"/>
      <c r="BG23" s="95"/>
      <c r="BH23" s="95"/>
      <c r="BI23" s="95"/>
      <c r="BJ23" s="95"/>
      <c r="BK23" s="95"/>
      <c r="BL23" s="35">
        <v>28.75</v>
      </c>
      <c r="BM23" s="1"/>
      <c r="BN23" s="1"/>
      <c r="BO23" s="35">
        <f t="shared" si="14"/>
        <v>20.350000000000001</v>
      </c>
      <c r="BP23" s="95"/>
      <c r="BQ23" s="95"/>
      <c r="BR23" s="95"/>
      <c r="BS23" s="95"/>
      <c r="BT23" s="95"/>
      <c r="BU23" s="95"/>
      <c r="BV23" s="35">
        <f t="shared" si="13"/>
        <v>30.150000000000002</v>
      </c>
    </row>
    <row r="24" spans="1:74" x14ac:dyDescent="0.25">
      <c r="A24" s="799" t="s">
        <v>49</v>
      </c>
      <c r="B24" s="586" t="s">
        <v>48</v>
      </c>
      <c r="C24" s="42"/>
      <c r="D24" s="42"/>
      <c r="E24" s="42"/>
      <c r="F24" s="43"/>
      <c r="G24" s="22">
        <v>10.95</v>
      </c>
      <c r="H24" s="41"/>
      <c r="I24" s="22">
        <v>15.66</v>
      </c>
      <c r="J24" s="24">
        <v>300</v>
      </c>
      <c r="K24" s="643">
        <f t="shared" si="8"/>
        <v>11.61</v>
      </c>
      <c r="L24" s="643">
        <f t="shared" si="9"/>
        <v>17.22</v>
      </c>
      <c r="M24" s="723">
        <v>12.18</v>
      </c>
      <c r="N24" s="723">
        <v>18.059999999999999</v>
      </c>
      <c r="O24" s="643"/>
      <c r="P24" s="643"/>
      <c r="Q24" s="643"/>
      <c r="R24" s="643"/>
      <c r="S24" s="643"/>
      <c r="T24" s="643"/>
      <c r="U24" s="643"/>
      <c r="V24" s="643"/>
      <c r="W24" s="643"/>
      <c r="X24" s="643"/>
      <c r="Y24" s="643"/>
      <c r="Z24" s="643"/>
      <c r="AA24" s="643"/>
      <c r="AB24" s="643"/>
      <c r="AC24" s="643"/>
      <c r="AD24" s="643"/>
      <c r="AE24" s="643"/>
      <c r="AF24" s="643"/>
      <c r="AG24" s="643"/>
      <c r="AH24" s="643"/>
      <c r="AI24" s="643"/>
      <c r="AJ24" s="643"/>
      <c r="AK24" s="643"/>
      <c r="AL24" s="643"/>
      <c r="AM24" s="643"/>
      <c r="AN24" s="24">
        <v>0.05</v>
      </c>
      <c r="AO24" s="25">
        <f t="shared" si="0"/>
        <v>310.95</v>
      </c>
      <c r="AP24" s="26">
        <f t="shared" si="1"/>
        <v>300</v>
      </c>
      <c r="AQ24" s="27"/>
      <c r="AR24" s="518">
        <v>0.01</v>
      </c>
      <c r="AS24" s="28">
        <f t="shared" si="2"/>
        <v>11</v>
      </c>
      <c r="AT24" s="29">
        <f t="shared" si="3"/>
        <v>10.452500000000001</v>
      </c>
      <c r="AU24" s="27"/>
      <c r="AV24" s="30">
        <f t="shared" si="4"/>
        <v>315.66000000000003</v>
      </c>
      <c r="AW24" s="31"/>
      <c r="AX24" s="32">
        <f t="shared" si="5"/>
        <v>300</v>
      </c>
      <c r="AY24" s="33">
        <f t="shared" si="6"/>
        <v>10.452500000000001</v>
      </c>
      <c r="AZ24" s="33">
        <v>0.01</v>
      </c>
      <c r="BA24" s="34">
        <f t="shared" si="7"/>
        <v>15.71</v>
      </c>
      <c r="BB24" s="35">
        <f t="shared" si="10"/>
        <v>14.927000000000001</v>
      </c>
      <c r="BC24" s="36">
        <f t="shared" si="11"/>
        <v>14.927000000000001</v>
      </c>
      <c r="BD24" s="35">
        <f t="shared" si="12"/>
        <v>11.66</v>
      </c>
      <c r="BE24" s="95"/>
      <c r="BF24" s="95"/>
      <c r="BG24" s="95"/>
      <c r="BH24" s="95"/>
      <c r="BI24" s="95"/>
      <c r="BJ24" s="95"/>
      <c r="BK24" s="95"/>
      <c r="BL24" s="35">
        <v>17.27</v>
      </c>
      <c r="BM24" s="1"/>
      <c r="BN24" s="1"/>
      <c r="BO24" s="35">
        <f t="shared" si="14"/>
        <v>12.23</v>
      </c>
      <c r="BP24" s="95"/>
      <c r="BQ24" s="95"/>
      <c r="BR24" s="95"/>
      <c r="BS24" s="95"/>
      <c r="BT24" s="95"/>
      <c r="BU24" s="95"/>
      <c r="BV24" s="35">
        <f t="shared" si="13"/>
        <v>18.11</v>
      </c>
    </row>
    <row r="25" spans="1:74" x14ac:dyDescent="0.25">
      <c r="A25" s="37" t="s">
        <v>51</v>
      </c>
      <c r="B25" s="38" t="s">
        <v>50</v>
      </c>
      <c r="C25" s="39"/>
      <c r="D25" s="39"/>
      <c r="E25" s="39"/>
      <c r="F25" s="40"/>
      <c r="G25" s="22">
        <v>14.6</v>
      </c>
      <c r="H25" s="41"/>
      <c r="I25" s="22">
        <v>20.88</v>
      </c>
      <c r="J25" s="24">
        <v>300</v>
      </c>
      <c r="K25" s="643">
        <f t="shared" si="8"/>
        <v>15.478999999999999</v>
      </c>
      <c r="L25" s="643">
        <f t="shared" si="9"/>
        <v>22.96</v>
      </c>
      <c r="M25" s="723">
        <v>16.239999999999998</v>
      </c>
      <c r="N25" s="723">
        <v>24.08</v>
      </c>
      <c r="O25" s="643"/>
      <c r="P25" s="643"/>
      <c r="Q25" s="643"/>
      <c r="R25" s="643"/>
      <c r="S25" s="643"/>
      <c r="T25" s="643"/>
      <c r="U25" s="643"/>
      <c r="V25" s="643"/>
      <c r="W25" s="643"/>
      <c r="X25" s="643"/>
      <c r="Y25" s="643"/>
      <c r="Z25" s="643"/>
      <c r="AA25" s="643"/>
      <c r="AB25" s="643"/>
      <c r="AC25" s="643"/>
      <c r="AD25" s="643"/>
      <c r="AE25" s="643"/>
      <c r="AF25" s="643"/>
      <c r="AG25" s="643"/>
      <c r="AH25" s="643"/>
      <c r="AI25" s="643"/>
      <c r="AJ25" s="643"/>
      <c r="AK25" s="643"/>
      <c r="AL25" s="643"/>
      <c r="AM25" s="643"/>
      <c r="AN25" s="24">
        <v>0.05</v>
      </c>
      <c r="AO25" s="25">
        <f t="shared" si="0"/>
        <v>314.60000000000002</v>
      </c>
      <c r="AP25" s="26">
        <f t="shared" si="1"/>
        <v>300</v>
      </c>
      <c r="AQ25" s="27"/>
      <c r="AR25" s="518">
        <v>0.01</v>
      </c>
      <c r="AS25" s="28">
        <f t="shared" si="2"/>
        <v>14.65</v>
      </c>
      <c r="AT25" s="29">
        <f t="shared" si="3"/>
        <v>13.92</v>
      </c>
      <c r="AU25" s="27"/>
      <c r="AV25" s="30">
        <f t="shared" si="4"/>
        <v>320.88</v>
      </c>
      <c r="AW25" s="31"/>
      <c r="AX25" s="32">
        <f t="shared" si="5"/>
        <v>300</v>
      </c>
      <c r="AY25" s="33">
        <f t="shared" si="6"/>
        <v>13.92</v>
      </c>
      <c r="AZ25" s="33">
        <v>0.01</v>
      </c>
      <c r="BA25" s="34">
        <f t="shared" si="7"/>
        <v>20.93</v>
      </c>
      <c r="BB25" s="35">
        <f t="shared" si="10"/>
        <v>19.885999999999999</v>
      </c>
      <c r="BC25" s="36">
        <f t="shared" si="11"/>
        <v>19.885999999999999</v>
      </c>
      <c r="BD25" s="35">
        <f t="shared" si="12"/>
        <v>15.529</v>
      </c>
      <c r="BE25" s="95"/>
      <c r="BF25" s="95"/>
      <c r="BG25" s="95"/>
      <c r="BH25" s="95"/>
      <c r="BI25" s="95"/>
      <c r="BJ25" s="95"/>
      <c r="BK25" s="95"/>
      <c r="BL25" s="35">
        <v>23.01</v>
      </c>
      <c r="BM25" s="1"/>
      <c r="BN25" s="1"/>
      <c r="BO25" s="35">
        <f t="shared" si="14"/>
        <v>16.29</v>
      </c>
      <c r="BP25" s="95"/>
      <c r="BQ25" s="95"/>
      <c r="BR25" s="95"/>
      <c r="BS25" s="95"/>
      <c r="BT25" s="95"/>
      <c r="BU25" s="95"/>
      <c r="BV25" s="35">
        <f t="shared" si="13"/>
        <v>24.13</v>
      </c>
    </row>
    <row r="26" spans="1:74" x14ac:dyDescent="0.25">
      <c r="A26" s="799" t="s">
        <v>53</v>
      </c>
      <c r="B26" s="586" t="s">
        <v>52</v>
      </c>
      <c r="C26" s="42"/>
      <c r="D26" s="42"/>
      <c r="E26" s="42"/>
      <c r="F26" s="43"/>
      <c r="G26" s="22">
        <v>7.3</v>
      </c>
      <c r="H26" s="41"/>
      <c r="I26" s="22">
        <v>10.44</v>
      </c>
      <c r="J26" s="24">
        <v>300</v>
      </c>
      <c r="K26" s="643">
        <f t="shared" si="8"/>
        <v>7.7409999999999997</v>
      </c>
      <c r="L26" s="643">
        <f t="shared" si="9"/>
        <v>11.479999999999999</v>
      </c>
      <c r="M26" s="723">
        <v>8.1199999999999992</v>
      </c>
      <c r="N26" s="723">
        <v>12.04</v>
      </c>
      <c r="O26" s="643"/>
      <c r="P26" s="643"/>
      <c r="Q26" s="643"/>
      <c r="R26" s="643"/>
      <c r="S26" s="643"/>
      <c r="T26" s="643"/>
      <c r="U26" s="643"/>
      <c r="V26" s="643"/>
      <c r="W26" s="643"/>
      <c r="X26" s="643"/>
      <c r="Y26" s="643"/>
      <c r="Z26" s="643"/>
      <c r="AA26" s="643"/>
      <c r="AB26" s="643"/>
      <c r="AC26" s="643"/>
      <c r="AD26" s="643"/>
      <c r="AE26" s="643"/>
      <c r="AF26" s="643"/>
      <c r="AG26" s="643"/>
      <c r="AH26" s="643"/>
      <c r="AI26" s="643"/>
      <c r="AJ26" s="643"/>
      <c r="AK26" s="643"/>
      <c r="AL26" s="643"/>
      <c r="AM26" s="643"/>
      <c r="AN26" s="24">
        <v>0.05</v>
      </c>
      <c r="AO26" s="25">
        <f t="shared" si="0"/>
        <v>307.3</v>
      </c>
      <c r="AP26" s="26">
        <f t="shared" si="1"/>
        <v>300</v>
      </c>
      <c r="AQ26" s="27"/>
      <c r="AR26" s="518">
        <v>0.01</v>
      </c>
      <c r="AS26" s="28">
        <f t="shared" si="2"/>
        <v>7.35</v>
      </c>
      <c r="AT26" s="29">
        <f t="shared" si="3"/>
        <v>6.9849999999999994</v>
      </c>
      <c r="AU26" s="27"/>
      <c r="AV26" s="30">
        <f t="shared" si="4"/>
        <v>310.44</v>
      </c>
      <c r="AW26" s="31"/>
      <c r="AX26" s="32">
        <f t="shared" si="5"/>
        <v>300</v>
      </c>
      <c r="AY26" s="33">
        <f t="shared" si="6"/>
        <v>6.9849999999999994</v>
      </c>
      <c r="AZ26" s="33">
        <v>0.01</v>
      </c>
      <c r="BA26" s="34">
        <f t="shared" si="7"/>
        <v>10.49</v>
      </c>
      <c r="BB26" s="35">
        <f t="shared" si="10"/>
        <v>9.968</v>
      </c>
      <c r="BC26" s="36">
        <f t="shared" si="11"/>
        <v>9.968</v>
      </c>
      <c r="BD26" s="35">
        <f t="shared" si="12"/>
        <v>7.7909999999999995</v>
      </c>
      <c r="BE26" s="95"/>
      <c r="BF26" s="95"/>
      <c r="BG26" s="95"/>
      <c r="BH26" s="95"/>
      <c r="BI26" s="95"/>
      <c r="BJ26" s="95"/>
      <c r="BK26" s="95"/>
      <c r="BL26" s="35">
        <v>11.53</v>
      </c>
      <c r="BM26" s="1"/>
      <c r="BN26" s="1"/>
      <c r="BO26" s="35">
        <f t="shared" si="14"/>
        <v>8.17</v>
      </c>
      <c r="BP26" s="1"/>
      <c r="BQ26" s="1"/>
      <c r="BR26" s="1"/>
      <c r="BS26" s="1"/>
      <c r="BT26" s="1"/>
      <c r="BU26" s="1"/>
      <c r="BV26" s="35">
        <f t="shared" si="13"/>
        <v>12.09</v>
      </c>
    </row>
    <row r="27" spans="1:74" x14ac:dyDescent="0.25">
      <c r="A27" s="37" t="s">
        <v>55</v>
      </c>
      <c r="B27" s="38" t="s">
        <v>54</v>
      </c>
      <c r="C27" s="39"/>
      <c r="D27" s="39"/>
      <c r="E27" s="39"/>
      <c r="F27" s="40"/>
      <c r="G27" s="22">
        <v>7.3</v>
      </c>
      <c r="H27" s="41"/>
      <c r="I27" s="22">
        <v>10.44</v>
      </c>
      <c r="J27" s="24">
        <v>300</v>
      </c>
      <c r="K27" s="643">
        <f t="shared" si="8"/>
        <v>7.7409999999999997</v>
      </c>
      <c r="L27" s="643">
        <f t="shared" si="9"/>
        <v>11.479999999999999</v>
      </c>
      <c r="M27" s="723">
        <v>8.1199999999999992</v>
      </c>
      <c r="N27" s="723">
        <v>12.04</v>
      </c>
      <c r="O27" s="643"/>
      <c r="P27" s="643"/>
      <c r="Q27" s="643"/>
      <c r="R27" s="643"/>
      <c r="S27" s="643"/>
      <c r="T27" s="643"/>
      <c r="U27" s="643"/>
      <c r="V27" s="643"/>
      <c r="W27" s="643"/>
      <c r="X27" s="643"/>
      <c r="Y27" s="643"/>
      <c r="Z27" s="643"/>
      <c r="AA27" s="643"/>
      <c r="AB27" s="643"/>
      <c r="AC27" s="643"/>
      <c r="AD27" s="643"/>
      <c r="AE27" s="643"/>
      <c r="AF27" s="643"/>
      <c r="AG27" s="643"/>
      <c r="AH27" s="643"/>
      <c r="AI27" s="643"/>
      <c r="AJ27" s="643"/>
      <c r="AK27" s="643"/>
      <c r="AL27" s="643"/>
      <c r="AM27" s="643"/>
      <c r="AN27" s="24">
        <v>0.05</v>
      </c>
      <c r="AO27" s="25">
        <f t="shared" si="0"/>
        <v>307.3</v>
      </c>
      <c r="AP27" s="26">
        <f t="shared" si="1"/>
        <v>300</v>
      </c>
      <c r="AQ27" s="27"/>
      <c r="AR27" s="518">
        <v>0.01</v>
      </c>
      <c r="AS27" s="28">
        <f t="shared" si="2"/>
        <v>7.35</v>
      </c>
      <c r="AT27" s="29">
        <f t="shared" si="3"/>
        <v>6.9849999999999994</v>
      </c>
      <c r="AU27" s="27"/>
      <c r="AV27" s="30">
        <f t="shared" si="4"/>
        <v>310.44</v>
      </c>
      <c r="AW27" s="31"/>
      <c r="AX27" s="32">
        <f t="shared" si="5"/>
        <v>300</v>
      </c>
      <c r="AY27" s="33">
        <f t="shared" si="6"/>
        <v>6.9849999999999994</v>
      </c>
      <c r="AZ27" s="33">
        <v>0.01</v>
      </c>
      <c r="BA27" s="34">
        <f t="shared" si="7"/>
        <v>10.49</v>
      </c>
      <c r="BB27" s="35">
        <f t="shared" si="10"/>
        <v>9.968</v>
      </c>
      <c r="BC27" s="36">
        <f t="shared" si="11"/>
        <v>9.968</v>
      </c>
      <c r="BD27" s="35">
        <f t="shared" si="12"/>
        <v>7.7909999999999995</v>
      </c>
      <c r="BE27" s="95"/>
      <c r="BF27" s="95"/>
      <c r="BG27" s="95"/>
      <c r="BH27" s="95"/>
      <c r="BI27" s="95"/>
      <c r="BJ27" s="95"/>
      <c r="BK27" s="95"/>
      <c r="BL27" s="35">
        <v>11.53</v>
      </c>
      <c r="BM27" s="1"/>
      <c r="BN27" s="1"/>
      <c r="BO27" s="35">
        <f t="shared" si="14"/>
        <v>8.17</v>
      </c>
      <c r="BP27" s="1"/>
      <c r="BQ27" s="1"/>
      <c r="BR27" s="1"/>
      <c r="BS27" s="1"/>
      <c r="BT27" s="1"/>
      <c r="BU27" s="1"/>
      <c r="BV27" s="35">
        <f t="shared" si="13"/>
        <v>12.09</v>
      </c>
    </row>
    <row r="28" spans="1:74" x14ac:dyDescent="0.25">
      <c r="A28" s="44" t="s">
        <v>601</v>
      </c>
      <c r="B28" s="38" t="s">
        <v>56</v>
      </c>
      <c r="C28" s="39"/>
      <c r="D28" s="39"/>
      <c r="E28" s="39"/>
      <c r="F28" s="40"/>
      <c r="G28" s="22">
        <v>7.3</v>
      </c>
      <c r="H28" s="41"/>
      <c r="I28" s="22">
        <v>10.44</v>
      </c>
      <c r="J28" s="24">
        <v>300</v>
      </c>
      <c r="K28" s="643">
        <f t="shared" si="8"/>
        <v>7.7409999999999997</v>
      </c>
      <c r="L28" s="643">
        <f t="shared" si="9"/>
        <v>11.479999999999999</v>
      </c>
      <c r="M28" s="723">
        <v>8.1199999999999992</v>
      </c>
      <c r="N28" s="723">
        <v>12.04</v>
      </c>
      <c r="O28" s="643"/>
      <c r="P28" s="643"/>
      <c r="Q28" s="643"/>
      <c r="R28" s="643"/>
      <c r="S28" s="643"/>
      <c r="T28" s="643"/>
      <c r="U28" s="643"/>
      <c r="V28" s="643"/>
      <c r="W28" s="643"/>
      <c r="X28" s="643"/>
      <c r="Y28" s="643"/>
      <c r="Z28" s="643"/>
      <c r="AA28" s="643"/>
      <c r="AB28" s="643"/>
      <c r="AC28" s="643"/>
      <c r="AD28" s="643"/>
      <c r="AE28" s="643"/>
      <c r="AF28" s="643"/>
      <c r="AG28" s="643"/>
      <c r="AH28" s="643"/>
      <c r="AI28" s="643"/>
      <c r="AJ28" s="643"/>
      <c r="AK28" s="643"/>
      <c r="AL28" s="643"/>
      <c r="AM28" s="643"/>
      <c r="AN28" s="24">
        <v>0.05</v>
      </c>
      <c r="AO28" s="25">
        <f t="shared" si="0"/>
        <v>307.3</v>
      </c>
      <c r="AP28" s="26">
        <f t="shared" si="1"/>
        <v>300</v>
      </c>
      <c r="AQ28" s="27"/>
      <c r="AR28" s="518">
        <v>0.01</v>
      </c>
      <c r="AS28" s="28">
        <f t="shared" si="2"/>
        <v>7.35</v>
      </c>
      <c r="AT28" s="29">
        <f t="shared" si="3"/>
        <v>6.9849999999999994</v>
      </c>
      <c r="AU28" s="27"/>
      <c r="AV28" s="30">
        <f t="shared" si="4"/>
        <v>310.44</v>
      </c>
      <c r="AW28" s="31"/>
      <c r="AX28" s="32">
        <f t="shared" si="5"/>
        <v>300</v>
      </c>
      <c r="AY28" s="33">
        <f t="shared" si="6"/>
        <v>6.9849999999999994</v>
      </c>
      <c r="AZ28" s="33">
        <v>0.01</v>
      </c>
      <c r="BA28" s="34">
        <f t="shared" si="7"/>
        <v>10.49</v>
      </c>
      <c r="BB28" s="35">
        <f t="shared" si="10"/>
        <v>9.968</v>
      </c>
      <c r="BC28" s="36">
        <f t="shared" si="11"/>
        <v>9.968</v>
      </c>
      <c r="BD28" s="35">
        <f t="shared" si="12"/>
        <v>7.7909999999999995</v>
      </c>
      <c r="BE28" s="95"/>
      <c r="BF28" s="95"/>
      <c r="BG28" s="95"/>
      <c r="BH28" s="95"/>
      <c r="BI28" s="95"/>
      <c r="BJ28" s="95"/>
      <c r="BK28" s="95"/>
      <c r="BL28" s="35">
        <v>11.53</v>
      </c>
      <c r="BM28" s="1"/>
      <c r="BN28" s="1"/>
      <c r="BO28" s="35">
        <f t="shared" si="14"/>
        <v>8.17</v>
      </c>
      <c r="BP28" s="1"/>
      <c r="BQ28" s="1"/>
      <c r="BR28" s="1"/>
      <c r="BS28" s="1"/>
      <c r="BT28" s="1"/>
      <c r="BU28" s="1"/>
      <c r="BV28" s="35">
        <f t="shared" si="13"/>
        <v>12.09</v>
      </c>
    </row>
    <row r="29" spans="1:74" x14ac:dyDescent="0.25">
      <c r="A29" s="799">
        <v>23</v>
      </c>
      <c r="B29" s="45" t="s">
        <v>57</v>
      </c>
      <c r="C29" s="46"/>
      <c r="D29" s="46"/>
      <c r="E29" s="46"/>
      <c r="F29" s="46"/>
      <c r="G29" s="22">
        <v>10.95</v>
      </c>
      <c r="H29" s="47"/>
      <c r="I29" s="22">
        <v>15.66</v>
      </c>
      <c r="J29" s="24"/>
      <c r="K29" s="643">
        <f t="shared" si="8"/>
        <v>11.61</v>
      </c>
      <c r="L29" s="643">
        <f t="shared" si="9"/>
        <v>17.22</v>
      </c>
      <c r="M29" s="723">
        <v>12.18</v>
      </c>
      <c r="N29" s="723">
        <v>18.059999999999999</v>
      </c>
      <c r="O29" s="643"/>
      <c r="P29" s="643"/>
      <c r="Q29" s="643"/>
      <c r="R29" s="643"/>
      <c r="S29" s="643"/>
      <c r="T29" s="643"/>
      <c r="U29" s="643"/>
      <c r="V29" s="643"/>
      <c r="W29" s="643"/>
      <c r="X29" s="643"/>
      <c r="Y29" s="643"/>
      <c r="Z29" s="643"/>
      <c r="AA29" s="643"/>
      <c r="AB29" s="643"/>
      <c r="AC29" s="643"/>
      <c r="AD29" s="643"/>
      <c r="AE29" s="643"/>
      <c r="AF29" s="643"/>
      <c r="AG29" s="643"/>
      <c r="AH29" s="643"/>
      <c r="AI29" s="643"/>
      <c r="AJ29" s="643"/>
      <c r="AK29" s="643"/>
      <c r="AL29" s="643"/>
      <c r="AM29" s="643"/>
      <c r="AN29" s="24">
        <v>1.21</v>
      </c>
      <c r="AO29" s="25"/>
      <c r="AP29" s="26"/>
      <c r="AQ29" s="27"/>
      <c r="AR29" s="518"/>
      <c r="AS29" s="28">
        <f t="shared" si="2"/>
        <v>12.16</v>
      </c>
      <c r="AT29" s="29">
        <f t="shared" si="3"/>
        <v>11.612500000000001</v>
      </c>
      <c r="AU29" s="27"/>
      <c r="AV29" s="30"/>
      <c r="AW29" s="31"/>
      <c r="AX29" s="32"/>
      <c r="AY29" s="33">
        <f t="shared" si="6"/>
        <v>11.612500000000001</v>
      </c>
      <c r="AZ29" s="33"/>
      <c r="BA29" s="34">
        <f t="shared" si="7"/>
        <v>16.87</v>
      </c>
      <c r="BB29" s="35">
        <f t="shared" si="10"/>
        <v>16.087</v>
      </c>
      <c r="BC29" s="36">
        <f t="shared" si="11"/>
        <v>16.087</v>
      </c>
      <c r="BD29" s="35">
        <v>12.82</v>
      </c>
      <c r="BE29" s="95"/>
      <c r="BF29" s="95"/>
      <c r="BG29" s="95"/>
      <c r="BH29" s="95"/>
      <c r="BI29" s="95"/>
      <c r="BJ29" s="95"/>
      <c r="BK29" s="95"/>
      <c r="BL29" s="35">
        <v>18.43</v>
      </c>
      <c r="BM29" s="1"/>
      <c r="BN29" s="1"/>
      <c r="BO29" s="35">
        <f t="shared" si="14"/>
        <v>13.39</v>
      </c>
      <c r="BP29" s="1"/>
      <c r="BQ29" s="1"/>
      <c r="BR29" s="1"/>
      <c r="BS29" s="1"/>
      <c r="BT29" s="1"/>
      <c r="BU29" s="1"/>
      <c r="BV29" s="35">
        <f t="shared" si="13"/>
        <v>19.27</v>
      </c>
    </row>
    <row r="30" spans="1:74" x14ac:dyDescent="0.25">
      <c r="A30" s="48" t="s">
        <v>60</v>
      </c>
      <c r="B30" s="49" t="s">
        <v>58</v>
      </c>
      <c r="C30" s="50"/>
      <c r="D30" s="50"/>
      <c r="E30" s="50"/>
      <c r="F30" s="50"/>
      <c r="G30" s="22">
        <v>7.5</v>
      </c>
      <c r="H30" s="519"/>
      <c r="I30" s="22">
        <v>10.44</v>
      </c>
      <c r="J30" s="51">
        <v>100</v>
      </c>
      <c r="K30" s="643">
        <f t="shared" si="8"/>
        <v>7.9600000000000009</v>
      </c>
      <c r="L30" s="643">
        <f t="shared" si="9"/>
        <v>11.48</v>
      </c>
      <c r="M30" s="723">
        <v>8.36</v>
      </c>
      <c r="N30" s="723">
        <v>12.04</v>
      </c>
      <c r="O30" s="643"/>
      <c r="P30" s="643"/>
      <c r="Q30" s="643"/>
      <c r="R30" s="643"/>
      <c r="S30" s="643"/>
      <c r="T30" s="643"/>
      <c r="U30" s="643"/>
      <c r="V30" s="643"/>
      <c r="W30" s="643"/>
      <c r="X30" s="643"/>
      <c r="Y30" s="643"/>
      <c r="Z30" s="643"/>
      <c r="AA30" s="643"/>
      <c r="AB30" s="643"/>
      <c r="AC30" s="643"/>
      <c r="AD30" s="643"/>
      <c r="AE30" s="643"/>
      <c r="AF30" s="643"/>
      <c r="AG30" s="643"/>
      <c r="AH30" s="643"/>
      <c r="AI30" s="643"/>
      <c r="AJ30" s="643"/>
      <c r="AK30" s="643"/>
      <c r="AL30" s="643"/>
      <c r="AM30" s="643"/>
      <c r="AN30" s="24">
        <v>0.25</v>
      </c>
      <c r="AO30" s="25">
        <f t="shared" ref="AO30:AO44" si="15">SUM(G30+J30)</f>
        <v>107.5</v>
      </c>
      <c r="AP30" s="26">
        <f t="shared" ref="AP30:AP44" si="16">ROUND(G30-G30*5%+J30,-2)</f>
        <v>100</v>
      </c>
      <c r="AQ30" s="27"/>
      <c r="AR30" s="518">
        <v>0.04</v>
      </c>
      <c r="AS30" s="28">
        <f t="shared" si="2"/>
        <v>7.75</v>
      </c>
      <c r="AT30" s="29">
        <f t="shared" si="3"/>
        <v>7.375</v>
      </c>
      <c r="AU30" s="27"/>
      <c r="AV30" s="30">
        <f t="shared" ref="AV30:AV44" si="17">SUM(I30+J30)</f>
        <v>110.44</v>
      </c>
      <c r="AW30" s="31"/>
      <c r="AX30" s="32">
        <f t="shared" ref="AX30:AX44" si="18">ROUND(I30-I30*5%+J30,-2)</f>
        <v>100</v>
      </c>
      <c r="AY30" s="33">
        <f t="shared" si="6"/>
        <v>7.375</v>
      </c>
      <c r="AZ30" s="33">
        <v>0.04</v>
      </c>
      <c r="BA30" s="34">
        <f t="shared" si="7"/>
        <v>10.69</v>
      </c>
      <c r="BB30" s="35">
        <f t="shared" si="10"/>
        <v>10.167999999999999</v>
      </c>
      <c r="BC30" s="36">
        <f t="shared" si="11"/>
        <v>10.167999999999999</v>
      </c>
      <c r="BD30" s="35">
        <v>8.2100000000000009</v>
      </c>
      <c r="BE30" s="1"/>
      <c r="BF30" s="1"/>
      <c r="BG30" s="1"/>
      <c r="BH30" s="1"/>
      <c r="BI30" s="1"/>
      <c r="BJ30" s="1"/>
      <c r="BK30" s="1"/>
      <c r="BL30" s="35">
        <v>11.73</v>
      </c>
      <c r="BM30" s="1"/>
      <c r="BN30" s="1"/>
      <c r="BO30" s="35">
        <f t="shared" si="14"/>
        <v>8.61</v>
      </c>
      <c r="BP30" s="1"/>
      <c r="BQ30" s="1"/>
      <c r="BR30" s="1"/>
      <c r="BS30" s="1"/>
      <c r="BT30" s="1"/>
      <c r="BU30" s="1"/>
      <c r="BV30" s="35">
        <f t="shared" si="13"/>
        <v>12.29</v>
      </c>
    </row>
    <row r="31" spans="1:74" x14ac:dyDescent="0.25">
      <c r="A31" s="48" t="s">
        <v>62</v>
      </c>
      <c r="B31" s="49" t="s">
        <v>59</v>
      </c>
      <c r="C31" s="50"/>
      <c r="D31" s="50"/>
      <c r="E31" s="50"/>
      <c r="F31" s="50"/>
      <c r="G31" s="22">
        <v>11.25</v>
      </c>
      <c r="H31" s="519"/>
      <c r="I31" s="22">
        <v>15.66</v>
      </c>
      <c r="J31" s="51">
        <v>100</v>
      </c>
      <c r="K31" s="643">
        <f t="shared" si="8"/>
        <v>11.94</v>
      </c>
      <c r="L31" s="643">
        <f t="shared" si="9"/>
        <v>17.22</v>
      </c>
      <c r="M31" s="723">
        <v>12.54</v>
      </c>
      <c r="N31" s="723">
        <v>18.059999999999999</v>
      </c>
      <c r="O31" s="643"/>
      <c r="P31" s="643"/>
      <c r="Q31" s="643"/>
      <c r="R31" s="643"/>
      <c r="S31" s="643"/>
      <c r="T31" s="643"/>
      <c r="U31" s="643"/>
      <c r="V31" s="643"/>
      <c r="W31" s="643"/>
      <c r="X31" s="643"/>
      <c r="Y31" s="643"/>
      <c r="Z31" s="643"/>
      <c r="AA31" s="643"/>
      <c r="AB31" s="643"/>
      <c r="AC31" s="643"/>
      <c r="AD31" s="643"/>
      <c r="AE31" s="643"/>
      <c r="AF31" s="643"/>
      <c r="AG31" s="643"/>
      <c r="AH31" s="643"/>
      <c r="AI31" s="643"/>
      <c r="AJ31" s="643"/>
      <c r="AK31" s="643"/>
      <c r="AL31" s="643"/>
      <c r="AM31" s="643"/>
      <c r="AN31" s="24">
        <v>0.25</v>
      </c>
      <c r="AO31" s="25">
        <f t="shared" si="15"/>
        <v>111.25</v>
      </c>
      <c r="AP31" s="26">
        <f t="shared" si="16"/>
        <v>100</v>
      </c>
      <c r="AQ31" s="27"/>
      <c r="AR31" s="518">
        <v>0.04</v>
      </c>
      <c r="AS31" s="28">
        <f t="shared" si="2"/>
        <v>11.5</v>
      </c>
      <c r="AT31" s="29">
        <f t="shared" si="3"/>
        <v>10.9375</v>
      </c>
      <c r="AU31" s="27"/>
      <c r="AV31" s="30">
        <f t="shared" si="17"/>
        <v>115.66</v>
      </c>
      <c r="AW31" s="31"/>
      <c r="AX31" s="32">
        <f t="shared" si="18"/>
        <v>100</v>
      </c>
      <c r="AY31" s="33">
        <f t="shared" si="6"/>
        <v>10.9375</v>
      </c>
      <c r="AZ31" s="518">
        <v>0.04</v>
      </c>
      <c r="BA31" s="34">
        <f t="shared" si="7"/>
        <v>15.91</v>
      </c>
      <c r="BB31" s="35">
        <f t="shared" si="10"/>
        <v>15.127000000000001</v>
      </c>
      <c r="BC31" s="36">
        <f t="shared" si="11"/>
        <v>15.127000000000001</v>
      </c>
      <c r="BD31" s="35">
        <f t="shared" si="12"/>
        <v>12.19</v>
      </c>
      <c r="BE31" s="1"/>
      <c r="BF31" s="1"/>
      <c r="BG31" s="1"/>
      <c r="BH31" s="1"/>
      <c r="BI31" s="1"/>
      <c r="BJ31" s="1"/>
      <c r="BK31" s="1"/>
      <c r="BL31" s="35">
        <v>17.47</v>
      </c>
      <c r="BM31" s="1"/>
      <c r="BN31" s="1"/>
      <c r="BO31" s="35">
        <f t="shared" si="14"/>
        <v>12.79</v>
      </c>
      <c r="BP31" s="1"/>
      <c r="BQ31" s="1"/>
      <c r="BR31" s="1"/>
      <c r="BS31" s="1"/>
      <c r="BT31" s="1"/>
      <c r="BU31" s="1"/>
      <c r="BV31" s="35">
        <f t="shared" si="13"/>
        <v>18.309999999999999</v>
      </c>
    </row>
    <row r="32" spans="1:74" x14ac:dyDescent="0.25">
      <c r="A32" s="48" t="s">
        <v>64</v>
      </c>
      <c r="B32" s="49" t="s">
        <v>61</v>
      </c>
      <c r="C32" s="50"/>
      <c r="D32" s="50"/>
      <c r="E32" s="50"/>
      <c r="F32" s="50"/>
      <c r="G32" s="22">
        <v>7.5</v>
      </c>
      <c r="H32" s="519"/>
      <c r="I32" s="22">
        <v>10.44</v>
      </c>
      <c r="J32" s="51">
        <v>100</v>
      </c>
      <c r="K32" s="643">
        <f t="shared" si="8"/>
        <v>7.9600000000000009</v>
      </c>
      <c r="L32" s="643">
        <f t="shared" si="9"/>
        <v>11.48</v>
      </c>
      <c r="M32" s="723">
        <v>8.36</v>
      </c>
      <c r="N32" s="723">
        <v>12.04</v>
      </c>
      <c r="O32" s="643"/>
      <c r="P32" s="643"/>
      <c r="Q32" s="643"/>
      <c r="R32" s="643"/>
      <c r="S32" s="643"/>
      <c r="T32" s="643"/>
      <c r="U32" s="643"/>
      <c r="V32" s="643"/>
      <c r="W32" s="643"/>
      <c r="X32" s="643"/>
      <c r="Y32" s="643"/>
      <c r="Z32" s="643"/>
      <c r="AA32" s="643"/>
      <c r="AB32" s="643"/>
      <c r="AC32" s="643"/>
      <c r="AD32" s="643"/>
      <c r="AE32" s="643"/>
      <c r="AF32" s="643"/>
      <c r="AG32" s="643"/>
      <c r="AH32" s="643"/>
      <c r="AI32" s="643"/>
      <c r="AJ32" s="643"/>
      <c r="AK32" s="643"/>
      <c r="AL32" s="643"/>
      <c r="AM32" s="643"/>
      <c r="AN32" s="24">
        <v>0.25</v>
      </c>
      <c r="AO32" s="25">
        <f t="shared" si="15"/>
        <v>107.5</v>
      </c>
      <c r="AP32" s="26">
        <f t="shared" si="16"/>
        <v>100</v>
      </c>
      <c r="AQ32" s="27"/>
      <c r="AR32" s="518">
        <v>0.04</v>
      </c>
      <c r="AS32" s="28">
        <f t="shared" si="2"/>
        <v>7.75</v>
      </c>
      <c r="AT32" s="29">
        <f t="shared" si="3"/>
        <v>7.375</v>
      </c>
      <c r="AU32" s="27"/>
      <c r="AV32" s="30">
        <f t="shared" si="17"/>
        <v>110.44</v>
      </c>
      <c r="AW32" s="31"/>
      <c r="AX32" s="32">
        <f t="shared" si="18"/>
        <v>100</v>
      </c>
      <c r="AY32" s="33">
        <f t="shared" si="6"/>
        <v>7.375</v>
      </c>
      <c r="AZ32" s="518">
        <v>0.04</v>
      </c>
      <c r="BA32" s="34">
        <f t="shared" si="7"/>
        <v>10.69</v>
      </c>
      <c r="BB32" s="35">
        <f t="shared" si="10"/>
        <v>10.167999999999999</v>
      </c>
      <c r="BC32" s="36">
        <f t="shared" si="11"/>
        <v>10.167999999999999</v>
      </c>
      <c r="BD32" s="35">
        <v>8.2100000000000009</v>
      </c>
      <c r="BE32" s="1"/>
      <c r="BF32" s="1"/>
      <c r="BG32" s="1"/>
      <c r="BH32" s="1"/>
      <c r="BI32" s="1"/>
      <c r="BJ32" s="1"/>
      <c r="BK32" s="1"/>
      <c r="BL32" s="35">
        <v>11.73</v>
      </c>
      <c r="BM32" s="1"/>
      <c r="BN32" s="1"/>
      <c r="BO32" s="35">
        <f t="shared" si="14"/>
        <v>8.61</v>
      </c>
      <c r="BP32" s="1"/>
      <c r="BQ32" s="1"/>
      <c r="BR32" s="1"/>
      <c r="BS32" s="1"/>
      <c r="BT32" s="1"/>
      <c r="BU32" s="1"/>
      <c r="BV32" s="35">
        <f t="shared" si="13"/>
        <v>12.29</v>
      </c>
    </row>
    <row r="33" spans="1:74" x14ac:dyDescent="0.25">
      <c r="A33" s="48" t="s">
        <v>66</v>
      </c>
      <c r="B33" s="49" t="s">
        <v>63</v>
      </c>
      <c r="C33" s="50"/>
      <c r="D33" s="50"/>
      <c r="E33" s="50"/>
      <c r="F33" s="50"/>
      <c r="G33" s="22">
        <v>7.5</v>
      </c>
      <c r="H33" s="519"/>
      <c r="I33" s="22">
        <v>10.44</v>
      </c>
      <c r="J33" s="51">
        <v>100</v>
      </c>
      <c r="K33" s="643">
        <f t="shared" si="8"/>
        <v>7.9600000000000009</v>
      </c>
      <c r="L33" s="643">
        <f t="shared" si="9"/>
        <v>11.48</v>
      </c>
      <c r="M33" s="723">
        <v>8.36</v>
      </c>
      <c r="N33" s="723">
        <v>12.04</v>
      </c>
      <c r="O33" s="643"/>
      <c r="P33" s="643"/>
      <c r="Q33" s="643"/>
      <c r="R33" s="643"/>
      <c r="S33" s="643"/>
      <c r="T33" s="643"/>
      <c r="U33" s="643"/>
      <c r="V33" s="643"/>
      <c r="W33" s="643"/>
      <c r="X33" s="643"/>
      <c r="Y33" s="643"/>
      <c r="Z33" s="643"/>
      <c r="AA33" s="643"/>
      <c r="AB33" s="643"/>
      <c r="AC33" s="643"/>
      <c r="AD33" s="643"/>
      <c r="AE33" s="643"/>
      <c r="AF33" s="643"/>
      <c r="AG33" s="643"/>
      <c r="AH33" s="643"/>
      <c r="AI33" s="643"/>
      <c r="AJ33" s="643"/>
      <c r="AK33" s="643"/>
      <c r="AL33" s="643"/>
      <c r="AM33" s="643"/>
      <c r="AN33" s="24">
        <v>0.25</v>
      </c>
      <c r="AO33" s="25">
        <f t="shared" si="15"/>
        <v>107.5</v>
      </c>
      <c r="AP33" s="26">
        <f t="shared" si="16"/>
        <v>100</v>
      </c>
      <c r="AQ33" s="27"/>
      <c r="AR33" s="518">
        <v>0.04</v>
      </c>
      <c r="AS33" s="28">
        <f t="shared" si="2"/>
        <v>7.75</v>
      </c>
      <c r="AT33" s="29">
        <f t="shared" si="3"/>
        <v>7.375</v>
      </c>
      <c r="AU33" s="27"/>
      <c r="AV33" s="30">
        <f t="shared" si="17"/>
        <v>110.44</v>
      </c>
      <c r="AW33" s="31"/>
      <c r="AX33" s="32">
        <f t="shared" si="18"/>
        <v>100</v>
      </c>
      <c r="AY33" s="33">
        <f t="shared" si="6"/>
        <v>7.375</v>
      </c>
      <c r="AZ33" s="518">
        <v>0.04</v>
      </c>
      <c r="BA33" s="34">
        <f t="shared" si="7"/>
        <v>10.69</v>
      </c>
      <c r="BB33" s="35">
        <f t="shared" si="10"/>
        <v>10.167999999999999</v>
      </c>
      <c r="BC33" s="36">
        <f t="shared" si="11"/>
        <v>10.167999999999999</v>
      </c>
      <c r="BD33" s="35">
        <v>8.2100000000000009</v>
      </c>
      <c r="BE33" s="1"/>
      <c r="BF33" s="1"/>
      <c r="BG33" s="1"/>
      <c r="BH33" s="1"/>
      <c r="BI33" s="1"/>
      <c r="BJ33" s="1"/>
      <c r="BK33" s="1"/>
      <c r="BL33" s="35">
        <v>11.73</v>
      </c>
      <c r="BM33" s="1"/>
      <c r="BN33" s="1"/>
      <c r="BO33" s="35">
        <f t="shared" si="14"/>
        <v>8.61</v>
      </c>
      <c r="BP33" s="1"/>
      <c r="BQ33" s="1"/>
      <c r="BR33" s="1"/>
      <c r="BS33" s="1"/>
      <c r="BT33" s="1"/>
      <c r="BU33" s="1"/>
      <c r="BV33" s="35">
        <f t="shared" si="13"/>
        <v>12.29</v>
      </c>
    </row>
    <row r="34" spans="1:74" x14ac:dyDescent="0.25">
      <c r="A34" s="48" t="s">
        <v>68</v>
      </c>
      <c r="B34" s="49" t="s">
        <v>65</v>
      </c>
      <c r="C34" s="50"/>
      <c r="D34" s="50"/>
      <c r="E34" s="50"/>
      <c r="F34" s="50"/>
      <c r="G34" s="22">
        <v>11.25</v>
      </c>
      <c r="H34" s="519"/>
      <c r="I34" s="22">
        <v>15.66</v>
      </c>
      <c r="J34" s="51">
        <v>100</v>
      </c>
      <c r="K34" s="643">
        <f t="shared" si="8"/>
        <v>11.94</v>
      </c>
      <c r="L34" s="643">
        <f t="shared" si="9"/>
        <v>17.22</v>
      </c>
      <c r="M34" s="723">
        <v>12.54</v>
      </c>
      <c r="N34" s="723">
        <v>18.059999999999999</v>
      </c>
      <c r="O34" s="643"/>
      <c r="P34" s="643"/>
      <c r="Q34" s="643"/>
      <c r="R34" s="643"/>
      <c r="S34" s="643"/>
      <c r="T34" s="643"/>
      <c r="U34" s="643"/>
      <c r="V34" s="643"/>
      <c r="W34" s="643"/>
      <c r="X34" s="643"/>
      <c r="Y34" s="643"/>
      <c r="Z34" s="643"/>
      <c r="AA34" s="643"/>
      <c r="AB34" s="643"/>
      <c r="AC34" s="643"/>
      <c r="AD34" s="643"/>
      <c r="AE34" s="643"/>
      <c r="AF34" s="643"/>
      <c r="AG34" s="643"/>
      <c r="AH34" s="643"/>
      <c r="AI34" s="643"/>
      <c r="AJ34" s="643"/>
      <c r="AK34" s="643"/>
      <c r="AL34" s="643"/>
      <c r="AM34" s="643"/>
      <c r="AN34" s="24">
        <v>0.25</v>
      </c>
      <c r="AO34" s="25">
        <f t="shared" si="15"/>
        <v>111.25</v>
      </c>
      <c r="AP34" s="26">
        <f t="shared" si="16"/>
        <v>100</v>
      </c>
      <c r="AQ34" s="27"/>
      <c r="AR34" s="518">
        <v>0.04</v>
      </c>
      <c r="AS34" s="28">
        <f t="shared" si="2"/>
        <v>11.5</v>
      </c>
      <c r="AT34" s="29">
        <f t="shared" si="3"/>
        <v>10.9375</v>
      </c>
      <c r="AU34" s="27"/>
      <c r="AV34" s="30">
        <f t="shared" si="17"/>
        <v>115.66</v>
      </c>
      <c r="AW34" s="31"/>
      <c r="AX34" s="32">
        <f t="shared" si="18"/>
        <v>100</v>
      </c>
      <c r="AY34" s="33">
        <f t="shared" si="6"/>
        <v>10.9375</v>
      </c>
      <c r="AZ34" s="518">
        <v>0.04</v>
      </c>
      <c r="BA34" s="34">
        <f t="shared" si="7"/>
        <v>15.91</v>
      </c>
      <c r="BB34" s="35">
        <f t="shared" si="10"/>
        <v>15.127000000000001</v>
      </c>
      <c r="BC34" s="36">
        <f t="shared" si="11"/>
        <v>15.127000000000001</v>
      </c>
      <c r="BD34" s="35">
        <f t="shared" si="12"/>
        <v>12.19</v>
      </c>
      <c r="BE34" s="1"/>
      <c r="BF34" s="1"/>
      <c r="BG34" s="1"/>
      <c r="BH34" s="1"/>
      <c r="BI34" s="1"/>
      <c r="BJ34" s="1"/>
      <c r="BK34" s="1"/>
      <c r="BL34" s="35">
        <v>17.47</v>
      </c>
      <c r="BM34" s="1"/>
      <c r="BN34" s="1"/>
      <c r="BO34" s="35">
        <f t="shared" si="14"/>
        <v>12.79</v>
      </c>
      <c r="BP34" s="1"/>
      <c r="BQ34" s="1"/>
      <c r="BR34" s="1"/>
      <c r="BS34" s="1"/>
      <c r="BT34" s="1"/>
      <c r="BU34" s="1"/>
      <c r="BV34" s="35">
        <f t="shared" si="13"/>
        <v>18.309999999999999</v>
      </c>
    </row>
    <row r="35" spans="1:74" x14ac:dyDescent="0.25">
      <c r="A35" s="48" t="s">
        <v>70</v>
      </c>
      <c r="B35" s="49" t="s">
        <v>67</v>
      </c>
      <c r="C35" s="50"/>
      <c r="D35" s="50"/>
      <c r="E35" s="50"/>
      <c r="F35" s="50"/>
      <c r="G35" s="22">
        <v>7.5</v>
      </c>
      <c r="H35" s="519"/>
      <c r="I35" s="22">
        <v>10.44</v>
      </c>
      <c r="J35" s="51">
        <v>100</v>
      </c>
      <c r="K35" s="643">
        <f t="shared" si="8"/>
        <v>7.9600000000000009</v>
      </c>
      <c r="L35" s="643">
        <f t="shared" si="9"/>
        <v>11.48</v>
      </c>
      <c r="M35" s="723">
        <v>8.36</v>
      </c>
      <c r="N35" s="723">
        <v>12.04</v>
      </c>
      <c r="O35" s="643"/>
      <c r="P35" s="643"/>
      <c r="Q35" s="643"/>
      <c r="R35" s="643"/>
      <c r="S35" s="643"/>
      <c r="T35" s="643"/>
      <c r="U35" s="643"/>
      <c r="V35" s="643"/>
      <c r="W35" s="643"/>
      <c r="X35" s="643"/>
      <c r="Y35" s="643"/>
      <c r="Z35" s="643"/>
      <c r="AA35" s="643"/>
      <c r="AB35" s="643"/>
      <c r="AC35" s="643"/>
      <c r="AD35" s="643"/>
      <c r="AE35" s="643"/>
      <c r="AF35" s="643"/>
      <c r="AG35" s="643"/>
      <c r="AH35" s="643"/>
      <c r="AI35" s="643"/>
      <c r="AJ35" s="643"/>
      <c r="AK35" s="643"/>
      <c r="AL35" s="643"/>
      <c r="AM35" s="643"/>
      <c r="AN35" s="24">
        <v>0.25</v>
      </c>
      <c r="AO35" s="25">
        <f t="shared" si="15"/>
        <v>107.5</v>
      </c>
      <c r="AP35" s="26">
        <f t="shared" si="16"/>
        <v>100</v>
      </c>
      <c r="AQ35" s="27"/>
      <c r="AR35" s="518">
        <v>0.04</v>
      </c>
      <c r="AS35" s="28">
        <f t="shared" si="2"/>
        <v>7.75</v>
      </c>
      <c r="AT35" s="29">
        <f t="shared" si="3"/>
        <v>7.375</v>
      </c>
      <c r="AU35" s="27"/>
      <c r="AV35" s="30">
        <f t="shared" si="17"/>
        <v>110.44</v>
      </c>
      <c r="AW35" s="31"/>
      <c r="AX35" s="32">
        <f t="shared" si="18"/>
        <v>100</v>
      </c>
      <c r="AY35" s="33">
        <f t="shared" si="6"/>
        <v>7.375</v>
      </c>
      <c r="AZ35" s="518">
        <v>0.04</v>
      </c>
      <c r="BA35" s="34">
        <f t="shared" si="7"/>
        <v>10.69</v>
      </c>
      <c r="BB35" s="35">
        <f t="shared" si="10"/>
        <v>10.167999999999999</v>
      </c>
      <c r="BC35" s="36">
        <f t="shared" si="11"/>
        <v>10.167999999999999</v>
      </c>
      <c r="BD35" s="35">
        <v>8.2100000000000009</v>
      </c>
      <c r="BE35" s="1"/>
      <c r="BF35" s="1"/>
      <c r="BG35" s="1"/>
      <c r="BH35" s="1"/>
      <c r="BI35" s="1"/>
      <c r="BJ35" s="1"/>
      <c r="BK35" s="1"/>
      <c r="BL35" s="35">
        <v>11.73</v>
      </c>
      <c r="BM35" s="1"/>
      <c r="BN35" s="1"/>
      <c r="BO35" s="35">
        <f t="shared" si="14"/>
        <v>8.61</v>
      </c>
      <c r="BP35" s="1"/>
      <c r="BQ35" s="1"/>
      <c r="BR35" s="1"/>
      <c r="BS35" s="1"/>
      <c r="BT35" s="1"/>
      <c r="BU35" s="1"/>
      <c r="BV35" s="35">
        <f t="shared" si="13"/>
        <v>12.29</v>
      </c>
    </row>
    <row r="36" spans="1:74" x14ac:dyDescent="0.25">
      <c r="A36" s="48" t="s">
        <v>72</v>
      </c>
      <c r="B36" s="49" t="s">
        <v>69</v>
      </c>
      <c r="C36" s="50"/>
      <c r="D36" s="50"/>
      <c r="E36" s="50"/>
      <c r="F36" s="50"/>
      <c r="G36" s="22">
        <v>11.25</v>
      </c>
      <c r="H36" s="519"/>
      <c r="I36" s="22">
        <v>15.66</v>
      </c>
      <c r="J36" s="51">
        <v>100</v>
      </c>
      <c r="K36" s="643">
        <f t="shared" si="8"/>
        <v>11.94</v>
      </c>
      <c r="L36" s="643">
        <f t="shared" si="9"/>
        <v>17.22</v>
      </c>
      <c r="M36" s="723">
        <v>12.54</v>
      </c>
      <c r="N36" s="723">
        <v>18.059999999999999</v>
      </c>
      <c r="O36" s="643"/>
      <c r="P36" s="643"/>
      <c r="Q36" s="643"/>
      <c r="R36" s="643"/>
      <c r="S36" s="643"/>
      <c r="T36" s="643"/>
      <c r="U36" s="643"/>
      <c r="V36" s="643"/>
      <c r="W36" s="643"/>
      <c r="X36" s="643"/>
      <c r="Y36" s="643"/>
      <c r="Z36" s="643"/>
      <c r="AA36" s="643"/>
      <c r="AB36" s="643"/>
      <c r="AC36" s="643"/>
      <c r="AD36" s="643"/>
      <c r="AE36" s="643"/>
      <c r="AF36" s="643"/>
      <c r="AG36" s="643"/>
      <c r="AH36" s="643"/>
      <c r="AI36" s="643"/>
      <c r="AJ36" s="643"/>
      <c r="AK36" s="643"/>
      <c r="AL36" s="643"/>
      <c r="AM36" s="643"/>
      <c r="AN36" s="24">
        <v>0.25</v>
      </c>
      <c r="AO36" s="25">
        <f t="shared" si="15"/>
        <v>111.25</v>
      </c>
      <c r="AP36" s="26">
        <f t="shared" si="16"/>
        <v>100</v>
      </c>
      <c r="AQ36" s="27"/>
      <c r="AR36" s="518">
        <v>0.04</v>
      </c>
      <c r="AS36" s="28">
        <f t="shared" si="2"/>
        <v>11.5</v>
      </c>
      <c r="AT36" s="29">
        <f t="shared" si="3"/>
        <v>10.9375</v>
      </c>
      <c r="AU36" s="27"/>
      <c r="AV36" s="30">
        <f t="shared" si="17"/>
        <v>115.66</v>
      </c>
      <c r="AW36" s="31"/>
      <c r="AX36" s="32">
        <f t="shared" si="18"/>
        <v>100</v>
      </c>
      <c r="AY36" s="33">
        <f t="shared" si="6"/>
        <v>10.9375</v>
      </c>
      <c r="AZ36" s="518">
        <v>0.04</v>
      </c>
      <c r="BA36" s="34">
        <f t="shared" si="7"/>
        <v>15.91</v>
      </c>
      <c r="BB36" s="35">
        <f t="shared" si="10"/>
        <v>15.127000000000001</v>
      </c>
      <c r="BC36" s="36">
        <f t="shared" si="11"/>
        <v>15.127000000000001</v>
      </c>
      <c r="BD36" s="35">
        <f t="shared" si="12"/>
        <v>12.19</v>
      </c>
      <c r="BE36" s="1"/>
      <c r="BF36" s="1"/>
      <c r="BG36" s="1"/>
      <c r="BH36" s="1"/>
      <c r="BI36" s="1"/>
      <c r="BJ36" s="1"/>
      <c r="BK36" s="1"/>
      <c r="BL36" s="35">
        <v>17.47</v>
      </c>
      <c r="BM36" s="1"/>
      <c r="BN36" s="1"/>
      <c r="BO36" s="35">
        <f t="shared" si="14"/>
        <v>12.79</v>
      </c>
      <c r="BP36" s="1"/>
      <c r="BQ36" s="1"/>
      <c r="BR36" s="1"/>
      <c r="BS36" s="1"/>
      <c r="BT36" s="1"/>
      <c r="BU36" s="1"/>
      <c r="BV36" s="35">
        <f t="shared" si="13"/>
        <v>18.309999999999999</v>
      </c>
    </row>
    <row r="37" spans="1:74" x14ac:dyDescent="0.25">
      <c r="A37" s="48" t="s">
        <v>74</v>
      </c>
      <c r="B37" s="49" t="s">
        <v>71</v>
      </c>
      <c r="C37" s="50"/>
      <c r="D37" s="50"/>
      <c r="E37" s="50"/>
      <c r="F37" s="50"/>
      <c r="G37" s="22">
        <v>11.25</v>
      </c>
      <c r="H37" s="519"/>
      <c r="I37" s="22">
        <v>15.66</v>
      </c>
      <c r="J37" s="51">
        <v>100</v>
      </c>
      <c r="K37" s="643">
        <f t="shared" si="8"/>
        <v>11.94</v>
      </c>
      <c r="L37" s="643">
        <f t="shared" si="9"/>
        <v>17.22</v>
      </c>
      <c r="M37" s="723">
        <v>12.54</v>
      </c>
      <c r="N37" s="723">
        <v>18.059999999999999</v>
      </c>
      <c r="O37" s="643"/>
      <c r="P37" s="643"/>
      <c r="Q37" s="643"/>
      <c r="R37" s="643"/>
      <c r="S37" s="643"/>
      <c r="T37" s="643"/>
      <c r="U37" s="643"/>
      <c r="V37" s="643"/>
      <c r="W37" s="643"/>
      <c r="X37" s="643"/>
      <c r="Y37" s="643"/>
      <c r="Z37" s="643"/>
      <c r="AA37" s="643"/>
      <c r="AB37" s="643"/>
      <c r="AC37" s="643"/>
      <c r="AD37" s="643"/>
      <c r="AE37" s="643"/>
      <c r="AF37" s="643"/>
      <c r="AG37" s="643"/>
      <c r="AH37" s="643"/>
      <c r="AI37" s="643"/>
      <c r="AJ37" s="643"/>
      <c r="AK37" s="643"/>
      <c r="AL37" s="643"/>
      <c r="AM37" s="643"/>
      <c r="AN37" s="24">
        <v>0.25</v>
      </c>
      <c r="AO37" s="25">
        <f t="shared" si="15"/>
        <v>111.25</v>
      </c>
      <c r="AP37" s="26">
        <f t="shared" si="16"/>
        <v>100</v>
      </c>
      <c r="AQ37" s="27"/>
      <c r="AR37" s="518">
        <v>0.04</v>
      </c>
      <c r="AS37" s="28">
        <f t="shared" si="2"/>
        <v>11.5</v>
      </c>
      <c r="AT37" s="29">
        <f t="shared" si="3"/>
        <v>10.9375</v>
      </c>
      <c r="AU37" s="27"/>
      <c r="AV37" s="30">
        <f t="shared" si="17"/>
        <v>115.66</v>
      </c>
      <c r="AW37" s="31"/>
      <c r="AX37" s="32">
        <f t="shared" si="18"/>
        <v>100</v>
      </c>
      <c r="AY37" s="33">
        <f t="shared" si="6"/>
        <v>10.9375</v>
      </c>
      <c r="AZ37" s="518">
        <v>0.04</v>
      </c>
      <c r="BA37" s="34">
        <f t="shared" si="7"/>
        <v>15.91</v>
      </c>
      <c r="BB37" s="35">
        <f t="shared" si="10"/>
        <v>15.127000000000001</v>
      </c>
      <c r="BC37" s="36">
        <f t="shared" si="11"/>
        <v>15.127000000000001</v>
      </c>
      <c r="BD37" s="35">
        <f t="shared" si="12"/>
        <v>12.19</v>
      </c>
      <c r="BE37" s="1"/>
      <c r="BF37" s="1"/>
      <c r="BG37" s="1"/>
      <c r="BH37" s="1"/>
      <c r="BI37" s="1"/>
      <c r="BJ37" s="1"/>
      <c r="BK37" s="1"/>
      <c r="BL37" s="35">
        <v>17.47</v>
      </c>
      <c r="BM37" s="1"/>
      <c r="BN37" s="1"/>
      <c r="BO37" s="35">
        <f t="shared" si="14"/>
        <v>12.79</v>
      </c>
      <c r="BP37" s="1"/>
      <c r="BQ37" s="1"/>
      <c r="BR37" s="1"/>
      <c r="BS37" s="1"/>
      <c r="BT37" s="1"/>
      <c r="BU37" s="1"/>
      <c r="BV37" s="35">
        <f t="shared" si="13"/>
        <v>18.309999999999999</v>
      </c>
    </row>
    <row r="38" spans="1:74" x14ac:dyDescent="0.25">
      <c r="A38" s="48" t="s">
        <v>76</v>
      </c>
      <c r="B38" s="49" t="s">
        <v>73</v>
      </c>
      <c r="C38" s="50"/>
      <c r="D38" s="50"/>
      <c r="E38" s="50"/>
      <c r="F38" s="50"/>
      <c r="G38" s="22">
        <v>7.5</v>
      </c>
      <c r="H38" s="519"/>
      <c r="I38" s="22">
        <v>10.44</v>
      </c>
      <c r="J38" s="51">
        <v>3200</v>
      </c>
      <c r="K38" s="643">
        <f t="shared" si="8"/>
        <v>7.96</v>
      </c>
      <c r="L38" s="643">
        <f t="shared" si="9"/>
        <v>11.48</v>
      </c>
      <c r="M38" s="723">
        <v>8.36</v>
      </c>
      <c r="N38" s="723">
        <v>12.04</v>
      </c>
      <c r="O38" s="643"/>
      <c r="P38" s="643"/>
      <c r="Q38" s="643"/>
      <c r="R38" s="643"/>
      <c r="S38" s="643"/>
      <c r="T38" s="643"/>
      <c r="U38" s="643"/>
      <c r="V38" s="643"/>
      <c r="W38" s="643"/>
      <c r="X38" s="643"/>
      <c r="Y38" s="643"/>
      <c r="Z38" s="643"/>
      <c r="AA38" s="643"/>
      <c r="AB38" s="643"/>
      <c r="AC38" s="643"/>
      <c r="AD38" s="643"/>
      <c r="AE38" s="643"/>
      <c r="AF38" s="643"/>
      <c r="AG38" s="643"/>
      <c r="AH38" s="643"/>
      <c r="AI38" s="643"/>
      <c r="AJ38" s="643"/>
      <c r="AK38" s="643"/>
      <c r="AL38" s="643"/>
      <c r="AM38" s="643"/>
      <c r="AN38" s="24">
        <v>0.53</v>
      </c>
      <c r="AO38" s="25">
        <f t="shared" si="15"/>
        <v>3207.5</v>
      </c>
      <c r="AP38" s="26">
        <f t="shared" si="16"/>
        <v>3200</v>
      </c>
      <c r="AQ38" s="27"/>
      <c r="AR38" s="518">
        <v>0.09</v>
      </c>
      <c r="AS38" s="28">
        <f t="shared" si="2"/>
        <v>8.0299999999999994</v>
      </c>
      <c r="AT38" s="29">
        <f t="shared" si="3"/>
        <v>7.6550000000000002</v>
      </c>
      <c r="AU38" s="27"/>
      <c r="AV38" s="30">
        <f t="shared" si="17"/>
        <v>3210.44</v>
      </c>
      <c r="AW38" s="31"/>
      <c r="AX38" s="32">
        <f t="shared" si="18"/>
        <v>3200</v>
      </c>
      <c r="AY38" s="33">
        <f t="shared" si="6"/>
        <v>7.6550000000000002</v>
      </c>
      <c r="AZ38" s="518">
        <v>0.09</v>
      </c>
      <c r="BA38" s="34">
        <f t="shared" si="7"/>
        <v>10.969999999999999</v>
      </c>
      <c r="BB38" s="35">
        <f t="shared" si="10"/>
        <v>10.447999999999999</v>
      </c>
      <c r="BC38" s="36">
        <f t="shared" si="11"/>
        <v>10.447999999999999</v>
      </c>
      <c r="BD38" s="35">
        <v>8.49</v>
      </c>
      <c r="BE38" s="1"/>
      <c r="BF38" s="1"/>
      <c r="BG38" s="1"/>
      <c r="BH38" s="1"/>
      <c r="BI38" s="1"/>
      <c r="BJ38" s="1"/>
      <c r="BK38" s="1"/>
      <c r="BL38" s="35">
        <v>12.01</v>
      </c>
      <c r="BM38" s="1"/>
      <c r="BN38" s="1"/>
      <c r="BO38" s="35">
        <f t="shared" si="14"/>
        <v>8.8899999999999988</v>
      </c>
      <c r="BP38" s="1"/>
      <c r="BQ38" s="1"/>
      <c r="BR38" s="1"/>
      <c r="BS38" s="1"/>
      <c r="BT38" s="1"/>
      <c r="BU38" s="1"/>
      <c r="BV38" s="35">
        <f t="shared" si="13"/>
        <v>12.569999999999999</v>
      </c>
    </row>
    <row r="39" spans="1:74" x14ac:dyDescent="0.25">
      <c r="A39" s="48" t="s">
        <v>78</v>
      </c>
      <c r="B39" s="49" t="s">
        <v>75</v>
      </c>
      <c r="C39" s="50"/>
      <c r="D39" s="50"/>
      <c r="E39" s="50"/>
      <c r="F39" s="50"/>
      <c r="G39" s="22">
        <v>11.25</v>
      </c>
      <c r="H39" s="519"/>
      <c r="I39" s="22">
        <v>15.66</v>
      </c>
      <c r="J39" s="51">
        <v>100</v>
      </c>
      <c r="K39" s="643">
        <f t="shared" si="8"/>
        <v>11.94</v>
      </c>
      <c r="L39" s="643">
        <f t="shared" si="9"/>
        <v>17.22</v>
      </c>
      <c r="M39" s="723">
        <v>12.54</v>
      </c>
      <c r="N39" s="723">
        <v>18.059999999999999</v>
      </c>
      <c r="O39" s="643"/>
      <c r="P39" s="643"/>
      <c r="Q39" s="643"/>
      <c r="R39" s="643"/>
      <c r="S39" s="643"/>
      <c r="T39" s="643"/>
      <c r="U39" s="643"/>
      <c r="V39" s="643"/>
      <c r="W39" s="643"/>
      <c r="X39" s="643"/>
      <c r="Y39" s="643"/>
      <c r="Z39" s="643"/>
      <c r="AA39" s="643"/>
      <c r="AB39" s="643"/>
      <c r="AC39" s="643"/>
      <c r="AD39" s="643"/>
      <c r="AE39" s="643"/>
      <c r="AF39" s="643"/>
      <c r="AG39" s="643"/>
      <c r="AH39" s="643"/>
      <c r="AI39" s="643"/>
      <c r="AJ39" s="643"/>
      <c r="AK39" s="643"/>
      <c r="AL39" s="643"/>
      <c r="AM39" s="643"/>
      <c r="AN39" s="24">
        <v>0.25</v>
      </c>
      <c r="AO39" s="25">
        <f t="shared" si="15"/>
        <v>111.25</v>
      </c>
      <c r="AP39" s="26">
        <f t="shared" si="16"/>
        <v>100</v>
      </c>
      <c r="AQ39" s="27"/>
      <c r="AR39" s="518">
        <v>0.04</v>
      </c>
      <c r="AS39" s="28">
        <f t="shared" si="2"/>
        <v>11.5</v>
      </c>
      <c r="AT39" s="29">
        <f t="shared" si="3"/>
        <v>10.9375</v>
      </c>
      <c r="AU39" s="27"/>
      <c r="AV39" s="30">
        <f t="shared" si="17"/>
        <v>115.66</v>
      </c>
      <c r="AW39" s="31"/>
      <c r="AX39" s="32">
        <f t="shared" si="18"/>
        <v>100</v>
      </c>
      <c r="AY39" s="33">
        <f t="shared" si="6"/>
        <v>10.9375</v>
      </c>
      <c r="AZ39" s="518">
        <v>0.04</v>
      </c>
      <c r="BA39" s="34">
        <f t="shared" si="7"/>
        <v>15.91</v>
      </c>
      <c r="BB39" s="35">
        <f t="shared" si="10"/>
        <v>15.127000000000001</v>
      </c>
      <c r="BC39" s="36">
        <f t="shared" si="11"/>
        <v>15.127000000000001</v>
      </c>
      <c r="BD39" s="35">
        <f t="shared" si="12"/>
        <v>12.19</v>
      </c>
      <c r="BE39" s="1"/>
      <c r="BF39" s="1"/>
      <c r="BG39" s="1"/>
      <c r="BH39" s="1"/>
      <c r="BI39" s="1"/>
      <c r="BJ39" s="1"/>
      <c r="BK39" s="1"/>
      <c r="BL39" s="35">
        <v>17.47</v>
      </c>
      <c r="BM39" s="1"/>
      <c r="BN39" s="1"/>
      <c r="BO39" s="35">
        <f t="shared" si="14"/>
        <v>12.79</v>
      </c>
      <c r="BP39" s="1"/>
      <c r="BQ39" s="1"/>
      <c r="BR39" s="1"/>
      <c r="BS39" s="1"/>
      <c r="BT39" s="1"/>
      <c r="BU39" s="1"/>
      <c r="BV39" s="35">
        <f t="shared" si="13"/>
        <v>18.309999999999999</v>
      </c>
    </row>
    <row r="40" spans="1:74" x14ac:dyDescent="0.25">
      <c r="A40" s="48" t="s">
        <v>80</v>
      </c>
      <c r="B40" s="49" t="s">
        <v>77</v>
      </c>
      <c r="C40" s="50"/>
      <c r="D40" s="50"/>
      <c r="E40" s="50"/>
      <c r="F40" s="50"/>
      <c r="G40" s="22">
        <v>7.5</v>
      </c>
      <c r="H40" s="519"/>
      <c r="I40" s="22">
        <v>10.44</v>
      </c>
      <c r="J40" s="51">
        <v>100</v>
      </c>
      <c r="K40" s="643">
        <f t="shared" si="8"/>
        <v>7.9600000000000009</v>
      </c>
      <c r="L40" s="643">
        <f t="shared" si="9"/>
        <v>11.48</v>
      </c>
      <c r="M40" s="723">
        <v>8.36</v>
      </c>
      <c r="N40" s="723">
        <v>12.04</v>
      </c>
      <c r="O40" s="643"/>
      <c r="P40" s="643"/>
      <c r="Q40" s="643"/>
      <c r="R40" s="643"/>
      <c r="S40" s="643"/>
      <c r="T40" s="643"/>
      <c r="U40" s="643"/>
      <c r="V40" s="643"/>
      <c r="W40" s="643"/>
      <c r="X40" s="643"/>
      <c r="Y40" s="643"/>
      <c r="Z40" s="643"/>
      <c r="AA40" s="643"/>
      <c r="AB40" s="643"/>
      <c r="AC40" s="643"/>
      <c r="AD40" s="643"/>
      <c r="AE40" s="643"/>
      <c r="AF40" s="643"/>
      <c r="AG40" s="643"/>
      <c r="AH40" s="643"/>
      <c r="AI40" s="643"/>
      <c r="AJ40" s="643"/>
      <c r="AK40" s="643"/>
      <c r="AL40" s="643"/>
      <c r="AM40" s="643"/>
      <c r="AN40" s="24">
        <v>0.25</v>
      </c>
      <c r="AO40" s="25">
        <f t="shared" si="15"/>
        <v>107.5</v>
      </c>
      <c r="AP40" s="26">
        <f t="shared" si="16"/>
        <v>100</v>
      </c>
      <c r="AQ40" s="27"/>
      <c r="AR40" s="518">
        <v>0.04</v>
      </c>
      <c r="AS40" s="28">
        <f t="shared" si="2"/>
        <v>7.75</v>
      </c>
      <c r="AT40" s="29">
        <f t="shared" si="3"/>
        <v>7.375</v>
      </c>
      <c r="AU40" s="27"/>
      <c r="AV40" s="30">
        <f t="shared" si="17"/>
        <v>110.44</v>
      </c>
      <c r="AW40" s="31"/>
      <c r="AX40" s="32">
        <f t="shared" si="18"/>
        <v>100</v>
      </c>
      <c r="AY40" s="33">
        <f t="shared" si="6"/>
        <v>7.375</v>
      </c>
      <c r="AZ40" s="518">
        <v>0.04</v>
      </c>
      <c r="BA40" s="34">
        <f t="shared" si="7"/>
        <v>10.69</v>
      </c>
      <c r="BB40" s="35">
        <f t="shared" si="10"/>
        <v>10.167999999999999</v>
      </c>
      <c r="BC40" s="36">
        <f t="shared" si="11"/>
        <v>10.167999999999999</v>
      </c>
      <c r="BD40" s="35">
        <v>8.2100000000000009</v>
      </c>
      <c r="BE40" s="1"/>
      <c r="BF40" s="1"/>
      <c r="BG40" s="1"/>
      <c r="BH40" s="1"/>
      <c r="BI40" s="1"/>
      <c r="BJ40" s="1"/>
      <c r="BK40" s="1"/>
      <c r="BL40" s="35">
        <v>11.73</v>
      </c>
      <c r="BM40" s="1"/>
      <c r="BN40" s="1"/>
      <c r="BO40" s="35">
        <f t="shared" si="14"/>
        <v>8.61</v>
      </c>
      <c r="BP40" s="1"/>
      <c r="BQ40" s="1"/>
      <c r="BR40" s="1"/>
      <c r="BS40" s="1"/>
      <c r="BT40" s="1"/>
      <c r="BU40" s="1"/>
      <c r="BV40" s="35">
        <f t="shared" si="13"/>
        <v>12.29</v>
      </c>
    </row>
    <row r="41" spans="1:74" x14ac:dyDescent="0.25">
      <c r="A41" s="52" t="s">
        <v>82</v>
      </c>
      <c r="B41" s="50" t="s">
        <v>79</v>
      </c>
      <c r="C41" s="50"/>
      <c r="D41" s="50"/>
      <c r="E41" s="50"/>
      <c r="F41" s="50"/>
      <c r="G41" s="22">
        <v>7.5</v>
      </c>
      <c r="H41" s="519"/>
      <c r="I41" s="22">
        <v>10.44</v>
      </c>
      <c r="J41" s="51">
        <v>100</v>
      </c>
      <c r="K41" s="643">
        <f t="shared" si="8"/>
        <v>7.9600000000000009</v>
      </c>
      <c r="L41" s="643">
        <f t="shared" si="9"/>
        <v>11.48</v>
      </c>
      <c r="M41" s="723">
        <v>8.36</v>
      </c>
      <c r="N41" s="723">
        <v>12.04</v>
      </c>
      <c r="O41" s="643"/>
      <c r="P41" s="643"/>
      <c r="Q41" s="643"/>
      <c r="R41" s="643"/>
      <c r="S41" s="643"/>
      <c r="T41" s="643"/>
      <c r="U41" s="643"/>
      <c r="V41" s="643"/>
      <c r="W41" s="643"/>
      <c r="X41" s="643"/>
      <c r="Y41" s="643"/>
      <c r="Z41" s="643"/>
      <c r="AA41" s="643"/>
      <c r="AB41" s="643"/>
      <c r="AC41" s="643"/>
      <c r="AD41" s="643"/>
      <c r="AE41" s="643"/>
      <c r="AF41" s="643"/>
      <c r="AG41" s="643"/>
      <c r="AH41" s="643"/>
      <c r="AI41" s="643"/>
      <c r="AJ41" s="643"/>
      <c r="AK41" s="643"/>
      <c r="AL41" s="643"/>
      <c r="AM41" s="643"/>
      <c r="AN41" s="24">
        <v>0.25</v>
      </c>
      <c r="AO41" s="25">
        <f t="shared" si="15"/>
        <v>107.5</v>
      </c>
      <c r="AP41" s="26">
        <f t="shared" si="16"/>
        <v>100</v>
      </c>
      <c r="AQ41" s="27"/>
      <c r="AR41" s="518">
        <v>0.04</v>
      </c>
      <c r="AS41" s="28">
        <f t="shared" si="2"/>
        <v>7.75</v>
      </c>
      <c r="AT41" s="29">
        <f t="shared" si="3"/>
        <v>7.375</v>
      </c>
      <c r="AU41" s="27"/>
      <c r="AV41" s="30">
        <f t="shared" si="17"/>
        <v>110.44</v>
      </c>
      <c r="AW41" s="31"/>
      <c r="AX41" s="32">
        <f t="shared" si="18"/>
        <v>100</v>
      </c>
      <c r="AY41" s="33">
        <f t="shared" si="6"/>
        <v>7.375</v>
      </c>
      <c r="AZ41" s="518">
        <v>0.04</v>
      </c>
      <c r="BA41" s="34">
        <f t="shared" si="7"/>
        <v>10.69</v>
      </c>
      <c r="BB41" s="35">
        <f t="shared" si="10"/>
        <v>10.167999999999999</v>
      </c>
      <c r="BC41" s="36">
        <f t="shared" si="11"/>
        <v>10.167999999999999</v>
      </c>
      <c r="BD41" s="35">
        <v>8.2100000000000009</v>
      </c>
      <c r="BE41" s="1"/>
      <c r="BF41" s="1"/>
      <c r="BG41" s="1"/>
      <c r="BH41" s="1"/>
      <c r="BI41" s="1"/>
      <c r="BJ41" s="1"/>
      <c r="BK41" s="1"/>
      <c r="BL41" s="35">
        <v>11.73</v>
      </c>
      <c r="BM41" s="1"/>
      <c r="BN41" s="1"/>
      <c r="BO41" s="35">
        <f t="shared" si="14"/>
        <v>8.61</v>
      </c>
      <c r="BP41" s="1"/>
      <c r="BQ41" s="1"/>
      <c r="BR41" s="1"/>
      <c r="BS41" s="1"/>
      <c r="BT41" s="1"/>
      <c r="BU41" s="1"/>
      <c r="BV41" s="35">
        <f t="shared" si="13"/>
        <v>12.29</v>
      </c>
    </row>
    <row r="42" spans="1:74" x14ac:dyDescent="0.25">
      <c r="A42" s="52" t="s">
        <v>84</v>
      </c>
      <c r="B42" s="50" t="s">
        <v>81</v>
      </c>
      <c r="C42" s="50"/>
      <c r="D42" s="50"/>
      <c r="E42" s="50"/>
      <c r="F42" s="50"/>
      <c r="G42" s="22">
        <v>11.25</v>
      </c>
      <c r="H42" s="519"/>
      <c r="I42" s="22">
        <v>15.66</v>
      </c>
      <c r="J42" s="51">
        <v>100</v>
      </c>
      <c r="K42" s="643">
        <f t="shared" si="8"/>
        <v>11.94</v>
      </c>
      <c r="L42" s="643">
        <f t="shared" si="9"/>
        <v>17.22</v>
      </c>
      <c r="M42" s="723">
        <v>12.54</v>
      </c>
      <c r="N42" s="723">
        <v>18.059999999999999</v>
      </c>
      <c r="O42" s="643"/>
      <c r="P42" s="643"/>
      <c r="Q42" s="643"/>
      <c r="R42" s="643"/>
      <c r="S42" s="643"/>
      <c r="T42" s="643"/>
      <c r="U42" s="643"/>
      <c r="V42" s="643"/>
      <c r="W42" s="643"/>
      <c r="X42" s="643"/>
      <c r="Y42" s="643"/>
      <c r="Z42" s="643"/>
      <c r="AA42" s="643"/>
      <c r="AB42" s="643"/>
      <c r="AC42" s="643"/>
      <c r="AD42" s="643"/>
      <c r="AE42" s="643"/>
      <c r="AF42" s="643"/>
      <c r="AG42" s="643"/>
      <c r="AH42" s="643"/>
      <c r="AI42" s="643"/>
      <c r="AJ42" s="643"/>
      <c r="AK42" s="643"/>
      <c r="AL42" s="643"/>
      <c r="AM42" s="643"/>
      <c r="AN42" s="24">
        <v>0.25</v>
      </c>
      <c r="AO42" s="25">
        <f t="shared" si="15"/>
        <v>111.25</v>
      </c>
      <c r="AP42" s="26">
        <f t="shared" si="16"/>
        <v>100</v>
      </c>
      <c r="AQ42" s="27"/>
      <c r="AR42" s="518">
        <v>0.04</v>
      </c>
      <c r="AS42" s="28">
        <f t="shared" si="2"/>
        <v>11.5</v>
      </c>
      <c r="AT42" s="29">
        <f t="shared" si="3"/>
        <v>10.9375</v>
      </c>
      <c r="AU42" s="27"/>
      <c r="AV42" s="30">
        <f t="shared" si="17"/>
        <v>115.66</v>
      </c>
      <c r="AW42" s="31"/>
      <c r="AX42" s="32">
        <f t="shared" si="18"/>
        <v>100</v>
      </c>
      <c r="AY42" s="33">
        <f t="shared" si="6"/>
        <v>10.9375</v>
      </c>
      <c r="AZ42" s="518">
        <v>0.04</v>
      </c>
      <c r="BA42" s="34">
        <f t="shared" si="7"/>
        <v>15.91</v>
      </c>
      <c r="BB42" s="35">
        <f t="shared" si="10"/>
        <v>15.127000000000001</v>
      </c>
      <c r="BC42" s="36">
        <f t="shared" si="11"/>
        <v>15.127000000000001</v>
      </c>
      <c r="BD42" s="35">
        <f t="shared" si="12"/>
        <v>12.19</v>
      </c>
      <c r="BE42" s="1"/>
      <c r="BF42" s="1"/>
      <c r="BG42" s="1"/>
      <c r="BH42" s="1"/>
      <c r="BI42" s="1"/>
      <c r="BJ42" s="1"/>
      <c r="BK42" s="1"/>
      <c r="BL42" s="35">
        <v>17.47</v>
      </c>
      <c r="BM42" s="1"/>
      <c r="BN42" s="1"/>
      <c r="BO42" s="35">
        <f t="shared" si="14"/>
        <v>12.79</v>
      </c>
      <c r="BP42" s="1"/>
      <c r="BQ42" s="1"/>
      <c r="BR42" s="1"/>
      <c r="BS42" s="1"/>
      <c r="BT42" s="1"/>
      <c r="BU42" s="1"/>
      <c r="BV42" s="35">
        <f t="shared" si="13"/>
        <v>18.309999999999999</v>
      </c>
    </row>
    <row r="43" spans="1:74" x14ac:dyDescent="0.25">
      <c r="A43" s="52" t="s">
        <v>452</v>
      </c>
      <c r="B43" s="50" t="s">
        <v>83</v>
      </c>
      <c r="C43" s="50"/>
      <c r="D43" s="50"/>
      <c r="E43" s="50"/>
      <c r="F43" s="50"/>
      <c r="G43" s="22">
        <v>7.5</v>
      </c>
      <c r="H43" s="519"/>
      <c r="I43" s="22">
        <v>10.44</v>
      </c>
      <c r="J43" s="51">
        <v>3200</v>
      </c>
      <c r="K43" s="643">
        <f t="shared" si="8"/>
        <v>7.96</v>
      </c>
      <c r="L43" s="643">
        <f t="shared" si="9"/>
        <v>11.48</v>
      </c>
      <c r="M43" s="723">
        <v>8.36</v>
      </c>
      <c r="N43" s="723">
        <v>12.04</v>
      </c>
      <c r="O43" s="643"/>
      <c r="P43" s="643"/>
      <c r="Q43" s="643"/>
      <c r="R43" s="643"/>
      <c r="S43" s="643"/>
      <c r="T43" s="643"/>
      <c r="U43" s="643"/>
      <c r="V43" s="643"/>
      <c r="W43" s="643"/>
      <c r="X43" s="643"/>
      <c r="Y43" s="643"/>
      <c r="Z43" s="643"/>
      <c r="AA43" s="643"/>
      <c r="AB43" s="643"/>
      <c r="AC43" s="643"/>
      <c r="AD43" s="643"/>
      <c r="AE43" s="643"/>
      <c r="AF43" s="643"/>
      <c r="AG43" s="643"/>
      <c r="AH43" s="643"/>
      <c r="AI43" s="643"/>
      <c r="AJ43" s="643"/>
      <c r="AK43" s="643"/>
      <c r="AL43" s="643"/>
      <c r="AM43" s="643"/>
      <c r="AN43" s="24">
        <v>0.53</v>
      </c>
      <c r="AO43" s="25">
        <f t="shared" si="15"/>
        <v>3207.5</v>
      </c>
      <c r="AP43" s="26">
        <f t="shared" si="16"/>
        <v>3200</v>
      </c>
      <c r="AQ43" s="27"/>
      <c r="AR43" s="518">
        <v>0.09</v>
      </c>
      <c r="AS43" s="28">
        <f t="shared" si="2"/>
        <v>8.0299999999999994</v>
      </c>
      <c r="AT43" s="29">
        <f t="shared" si="3"/>
        <v>7.6550000000000002</v>
      </c>
      <c r="AU43" s="27"/>
      <c r="AV43" s="30">
        <f t="shared" si="17"/>
        <v>3210.44</v>
      </c>
      <c r="AW43" s="31"/>
      <c r="AX43" s="32">
        <f t="shared" si="18"/>
        <v>3200</v>
      </c>
      <c r="AY43" s="33">
        <f t="shared" si="6"/>
        <v>7.6550000000000002</v>
      </c>
      <c r="AZ43" s="518">
        <v>0.09</v>
      </c>
      <c r="BA43" s="34">
        <f t="shared" si="7"/>
        <v>10.969999999999999</v>
      </c>
      <c r="BB43" s="35">
        <f t="shared" si="10"/>
        <v>10.447999999999999</v>
      </c>
      <c r="BC43" s="36">
        <f t="shared" si="11"/>
        <v>10.447999999999999</v>
      </c>
      <c r="BD43" s="35">
        <v>8.49</v>
      </c>
      <c r="BE43" s="1"/>
      <c r="BF43" s="1"/>
      <c r="BG43" s="1"/>
      <c r="BH43" s="1"/>
      <c r="BI43" s="1"/>
      <c r="BJ43" s="1"/>
      <c r="BK43" s="1"/>
      <c r="BL43" s="35">
        <v>12.01</v>
      </c>
      <c r="BM43" s="1"/>
      <c r="BN43" s="1"/>
      <c r="BO43" s="35">
        <f t="shared" si="14"/>
        <v>8.8899999999999988</v>
      </c>
      <c r="BP43" s="1"/>
      <c r="BQ43" s="1"/>
      <c r="BR43" s="1"/>
      <c r="BS43" s="1"/>
      <c r="BT43" s="1"/>
      <c r="BU43" s="1"/>
      <c r="BV43" s="35">
        <f t="shared" si="13"/>
        <v>12.569999999999999</v>
      </c>
    </row>
    <row r="44" spans="1:74" x14ac:dyDescent="0.25">
      <c r="A44" s="44" t="s">
        <v>602</v>
      </c>
      <c r="B44" s="53" t="s">
        <v>85</v>
      </c>
      <c r="C44" s="54"/>
      <c r="D44" s="54"/>
      <c r="E44" s="54"/>
      <c r="F44" s="54"/>
      <c r="G44" s="22">
        <v>11.25</v>
      </c>
      <c r="H44" s="55"/>
      <c r="I44" s="22">
        <v>15.66</v>
      </c>
      <c r="J44" s="51">
        <v>3200</v>
      </c>
      <c r="K44" s="643">
        <f t="shared" si="8"/>
        <v>11.940000000000001</v>
      </c>
      <c r="L44" s="643">
        <f t="shared" si="9"/>
        <v>17.22</v>
      </c>
      <c r="M44" s="723">
        <v>12.54</v>
      </c>
      <c r="N44" s="723">
        <v>18.059999999999999</v>
      </c>
      <c r="O44" s="643"/>
      <c r="P44" s="643"/>
      <c r="Q44" s="643"/>
      <c r="R44" s="643"/>
      <c r="S44" s="643"/>
      <c r="T44" s="643"/>
      <c r="U44" s="643"/>
      <c r="V44" s="643"/>
      <c r="W44" s="643"/>
      <c r="X44" s="643"/>
      <c r="Y44" s="643"/>
      <c r="Z44" s="643"/>
      <c r="AA44" s="643"/>
      <c r="AB44" s="643"/>
      <c r="AC44" s="643"/>
      <c r="AD44" s="643"/>
      <c r="AE44" s="643"/>
      <c r="AF44" s="643"/>
      <c r="AG44" s="643"/>
      <c r="AH44" s="643"/>
      <c r="AI44" s="643"/>
      <c r="AJ44" s="643"/>
      <c r="AK44" s="643"/>
      <c r="AL44" s="643"/>
      <c r="AM44" s="643"/>
      <c r="AN44" s="24">
        <v>0.53</v>
      </c>
      <c r="AO44" s="25">
        <f t="shared" si="15"/>
        <v>3211.25</v>
      </c>
      <c r="AP44" s="26">
        <f t="shared" si="16"/>
        <v>3200</v>
      </c>
      <c r="AQ44" s="27"/>
      <c r="AR44" s="518">
        <v>0.09</v>
      </c>
      <c r="AS44" s="28">
        <f t="shared" si="2"/>
        <v>11.78</v>
      </c>
      <c r="AT44" s="29">
        <f t="shared" si="3"/>
        <v>11.217499999999999</v>
      </c>
      <c r="AU44" s="27"/>
      <c r="AV44" s="30">
        <f t="shared" si="17"/>
        <v>3215.66</v>
      </c>
      <c r="AW44" s="31"/>
      <c r="AX44" s="32">
        <f t="shared" si="18"/>
        <v>3200</v>
      </c>
      <c r="AY44" s="33">
        <f t="shared" si="6"/>
        <v>11.217499999999999</v>
      </c>
      <c r="AZ44" s="518">
        <v>0.09</v>
      </c>
      <c r="BA44" s="34">
        <f t="shared" si="7"/>
        <v>16.190000000000001</v>
      </c>
      <c r="BB44" s="35">
        <f t="shared" si="10"/>
        <v>15.407</v>
      </c>
      <c r="BC44" s="36">
        <f t="shared" si="11"/>
        <v>15.407</v>
      </c>
      <c r="BD44" s="644">
        <v>12.47</v>
      </c>
      <c r="BE44" s="1"/>
      <c r="BF44" s="1"/>
      <c r="BG44" s="1"/>
      <c r="BH44" s="1"/>
      <c r="BI44" s="1"/>
      <c r="BJ44" s="1"/>
      <c r="BK44" s="1"/>
      <c r="BL44" s="644">
        <v>17.75</v>
      </c>
      <c r="BM44" s="1"/>
      <c r="BN44" s="1"/>
      <c r="BO44" s="644">
        <f t="shared" si="14"/>
        <v>13.069999999999999</v>
      </c>
      <c r="BP44" s="1"/>
      <c r="BQ44" s="1"/>
      <c r="BR44" s="1"/>
      <c r="BS44" s="1"/>
      <c r="BT44" s="1"/>
      <c r="BU44" s="1"/>
      <c r="BV44" s="644">
        <f t="shared" si="13"/>
        <v>18.59</v>
      </c>
    </row>
    <row r="45" spans="1:74" x14ac:dyDescent="0.25">
      <c r="A45" s="56"/>
      <c r="B45" s="843" t="s">
        <v>86</v>
      </c>
      <c r="C45" s="843"/>
      <c r="D45" s="843"/>
      <c r="E45" s="843"/>
      <c r="F45" s="843"/>
      <c r="G45" s="843"/>
      <c r="H45" s="843"/>
      <c r="I45" s="843"/>
      <c r="J45" s="843"/>
      <c r="K45" s="843"/>
      <c r="L45" s="843"/>
      <c r="M45" s="843"/>
      <c r="N45" s="843"/>
      <c r="O45" s="843"/>
      <c r="P45" s="843"/>
      <c r="Q45" s="843"/>
      <c r="R45" s="843"/>
      <c r="S45" s="843"/>
      <c r="T45" s="843"/>
      <c r="U45" s="843"/>
      <c r="V45" s="843"/>
      <c r="W45" s="843"/>
      <c r="X45" s="843"/>
      <c r="Y45" s="843"/>
      <c r="Z45" s="843"/>
      <c r="AA45" s="843"/>
      <c r="AB45" s="843"/>
      <c r="AC45" s="843"/>
      <c r="AD45" s="843"/>
      <c r="AE45" s="843"/>
      <c r="AF45" s="843"/>
      <c r="AG45" s="843"/>
      <c r="AH45" s="843"/>
      <c r="AI45" s="843"/>
      <c r="AJ45" s="843"/>
      <c r="AK45" s="843"/>
      <c r="AL45" s="843"/>
      <c r="AM45" s="843"/>
      <c r="AN45" s="843"/>
      <c r="AO45" s="843"/>
      <c r="AP45" s="843"/>
      <c r="AQ45" s="843"/>
      <c r="AR45" s="843"/>
      <c r="AS45" s="843"/>
      <c r="AT45" s="843"/>
      <c r="AU45" s="843"/>
      <c r="AV45" s="843"/>
      <c r="AW45" s="843"/>
      <c r="AX45" s="843"/>
      <c r="AY45" s="843"/>
      <c r="AZ45" s="843"/>
      <c r="BA45" s="843"/>
      <c r="BB45" s="844"/>
      <c r="BC45" s="57"/>
      <c r="BD45" s="95"/>
      <c r="BE45" s="95"/>
      <c r="BF45" s="95"/>
      <c r="BG45" s="95"/>
      <c r="BH45" s="95"/>
      <c r="BI45" s="95"/>
      <c r="BJ45" s="95"/>
      <c r="BK45" s="95"/>
      <c r="BL45" s="95"/>
      <c r="BM45" s="1"/>
      <c r="BN45" s="1"/>
      <c r="BO45" s="95"/>
      <c r="BP45" s="95"/>
      <c r="BQ45" s="95"/>
      <c r="BR45" s="95"/>
      <c r="BS45" s="95"/>
      <c r="BT45" s="95"/>
      <c r="BU45" s="95"/>
      <c r="BV45" s="95"/>
    </row>
    <row r="46" spans="1:74" ht="15" customHeight="1" x14ac:dyDescent="0.25">
      <c r="A46" s="44"/>
      <c r="B46" s="587" t="s">
        <v>87</v>
      </c>
      <c r="C46" s="587"/>
      <c r="D46" s="587"/>
      <c r="E46" s="587"/>
      <c r="F46" s="588"/>
      <c r="G46" s="22"/>
      <c r="H46" s="520"/>
      <c r="I46" s="22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24"/>
      <c r="AO46" s="521"/>
      <c r="AP46" s="27"/>
      <c r="AQ46" s="27"/>
      <c r="AR46" s="27"/>
      <c r="AS46" s="28"/>
      <c r="AT46" s="29"/>
      <c r="AU46" s="27"/>
      <c r="AV46" s="30"/>
      <c r="AW46" s="31"/>
      <c r="AX46" s="32"/>
      <c r="AY46" s="32"/>
      <c r="AZ46" s="32"/>
      <c r="BA46" s="34"/>
      <c r="BB46" s="35"/>
      <c r="BC46" s="19"/>
      <c r="BD46" s="1"/>
      <c r="BE46" s="1"/>
      <c r="BF46" s="1"/>
      <c r="BG46" s="1"/>
      <c r="BH46" s="1"/>
      <c r="BI46" s="1"/>
      <c r="BJ46" s="1"/>
      <c r="BK46" s="1"/>
      <c r="BL46" s="726"/>
      <c r="BM46" s="1"/>
      <c r="BN46" s="1"/>
      <c r="BO46" s="95"/>
      <c r="BP46" s="95"/>
      <c r="BQ46" s="95"/>
      <c r="BR46" s="95"/>
      <c r="BS46" s="95"/>
      <c r="BT46" s="95"/>
      <c r="BU46" s="95"/>
      <c r="BV46" s="95"/>
    </row>
    <row r="47" spans="1:74" ht="15" customHeight="1" x14ac:dyDescent="0.25">
      <c r="A47" s="59">
        <v>39</v>
      </c>
      <c r="B47" s="857" t="s">
        <v>466</v>
      </c>
      <c r="C47" s="858"/>
      <c r="D47" s="858"/>
      <c r="E47" s="858"/>
      <c r="F47" s="859"/>
      <c r="G47" s="22">
        <v>2.86</v>
      </c>
      <c r="H47" s="520"/>
      <c r="I47" s="22">
        <v>4.42</v>
      </c>
      <c r="J47" s="51">
        <v>300</v>
      </c>
      <c r="K47" s="645">
        <f>SUM(BD47-AN47)</f>
        <v>3.0300000000000002</v>
      </c>
      <c r="L47" s="645">
        <v>7.86</v>
      </c>
      <c r="M47" s="727">
        <v>3.18</v>
      </c>
      <c r="N47" s="727">
        <v>8.26</v>
      </c>
      <c r="O47" s="645"/>
      <c r="P47" s="645"/>
      <c r="Q47" s="645"/>
      <c r="R47" s="645"/>
      <c r="S47" s="645"/>
      <c r="T47" s="645"/>
      <c r="U47" s="645"/>
      <c r="V47" s="645"/>
      <c r="W47" s="645"/>
      <c r="X47" s="645"/>
      <c r="Y47" s="645"/>
      <c r="Z47" s="645"/>
      <c r="AA47" s="645"/>
      <c r="AB47" s="645"/>
      <c r="AC47" s="645"/>
      <c r="AD47" s="645"/>
      <c r="AE47" s="645"/>
      <c r="AF47" s="645"/>
      <c r="AG47" s="645"/>
      <c r="AH47" s="645"/>
      <c r="AI47" s="645"/>
      <c r="AJ47" s="645"/>
      <c r="AK47" s="645"/>
      <c r="AL47" s="645"/>
      <c r="AM47" s="645"/>
      <c r="AN47" s="24">
        <v>0.11</v>
      </c>
      <c r="AO47" s="25">
        <f t="shared" ref="AO47:AO67" si="19">SUM(G47+J47)</f>
        <v>302.86</v>
      </c>
      <c r="AP47" s="26">
        <f t="shared" ref="AP47:AP67" si="20">ROUND(G47-G47*5%+J47,-2)</f>
        <v>300</v>
      </c>
      <c r="AQ47" s="27"/>
      <c r="AR47" s="518">
        <v>0.01</v>
      </c>
      <c r="AS47" s="28">
        <f t="shared" ref="AS47:AS67" si="21">SUM(G47+AN47)</f>
        <v>2.9699999999999998</v>
      </c>
      <c r="AT47" s="29">
        <f t="shared" ref="AT47:AT67" si="22">SUM(G47-G47*5%+AN47)</f>
        <v>2.827</v>
      </c>
      <c r="AU47" s="27"/>
      <c r="AV47" s="30">
        <f t="shared" ref="AV47:AV67" si="23">SUM(I47+J47)</f>
        <v>304.42</v>
      </c>
      <c r="AW47" s="31"/>
      <c r="AX47" s="32">
        <f t="shared" ref="AX47:AX67" si="24">ROUND(I47-I47*5%+J47,-2)</f>
        <v>300</v>
      </c>
      <c r="AY47" s="33">
        <f t="shared" ref="AY47:AY67" si="25">SUM(G47-G47*5%+AN47)</f>
        <v>2.827</v>
      </c>
      <c r="AZ47" s="518">
        <v>0.01</v>
      </c>
      <c r="BA47" s="34">
        <f t="shared" ref="BA47:BA67" si="26">SUM(I47+AN47)</f>
        <v>4.53</v>
      </c>
      <c r="BB47" s="35">
        <f t="shared" ref="BB47:BB67" si="27">SUM(I47-I47*5%+AN47)</f>
        <v>4.3090000000000002</v>
      </c>
      <c r="BC47" s="36">
        <f t="shared" ref="BC47:BC67" si="28">SUM(I47-I47*5%+AN47)</f>
        <v>4.3090000000000002</v>
      </c>
      <c r="BD47" s="646">
        <v>3.14</v>
      </c>
      <c r="BE47" s="647"/>
      <c r="BF47" s="647"/>
      <c r="BG47" s="647"/>
      <c r="BH47" s="647"/>
      <c r="BI47" s="647"/>
      <c r="BJ47" s="647"/>
      <c r="BK47" s="647"/>
      <c r="BL47" s="646">
        <f>SUM(L47+AN47)</f>
        <v>7.9700000000000006</v>
      </c>
      <c r="BM47" s="1"/>
      <c r="BN47" s="1"/>
      <c r="BO47" s="644">
        <f t="shared" ref="BO47:BO67" si="29">SUM(M47+AN47)</f>
        <v>3.29</v>
      </c>
      <c r="BP47" s="1"/>
      <c r="BQ47" s="1"/>
      <c r="BR47" s="1"/>
      <c r="BS47" s="1"/>
      <c r="BT47" s="1"/>
      <c r="BU47" s="1"/>
      <c r="BV47" s="644">
        <f t="shared" ref="BV47:BV67" si="30">SUM(N47+AN47)</f>
        <v>8.3699999999999992</v>
      </c>
    </row>
    <row r="48" spans="1:74" ht="15" customHeight="1" x14ac:dyDescent="0.25">
      <c r="A48" s="59">
        <v>40</v>
      </c>
      <c r="B48" s="857" t="s">
        <v>467</v>
      </c>
      <c r="C48" s="858"/>
      <c r="D48" s="858"/>
      <c r="E48" s="858"/>
      <c r="F48" s="859"/>
      <c r="G48" s="22">
        <v>4.29</v>
      </c>
      <c r="H48" s="520"/>
      <c r="I48" s="22">
        <v>6.63</v>
      </c>
      <c r="J48" s="51">
        <v>300</v>
      </c>
      <c r="K48" s="645">
        <f>SUM(BD48-AN48)</f>
        <v>4.54</v>
      </c>
      <c r="L48" s="645">
        <v>11.79</v>
      </c>
      <c r="M48" s="727">
        <v>4.7699999999999996</v>
      </c>
      <c r="N48" s="727">
        <v>12.39</v>
      </c>
      <c r="O48" s="645"/>
      <c r="P48" s="645"/>
      <c r="Q48" s="645"/>
      <c r="R48" s="645"/>
      <c r="S48" s="645"/>
      <c r="T48" s="645"/>
      <c r="U48" s="645"/>
      <c r="V48" s="645"/>
      <c r="W48" s="645"/>
      <c r="X48" s="645"/>
      <c r="Y48" s="645"/>
      <c r="Z48" s="645"/>
      <c r="AA48" s="645"/>
      <c r="AB48" s="645"/>
      <c r="AC48" s="645"/>
      <c r="AD48" s="645"/>
      <c r="AE48" s="645"/>
      <c r="AF48" s="645"/>
      <c r="AG48" s="645"/>
      <c r="AH48" s="645"/>
      <c r="AI48" s="645"/>
      <c r="AJ48" s="645"/>
      <c r="AK48" s="645"/>
      <c r="AL48" s="645"/>
      <c r="AM48" s="645"/>
      <c r="AN48" s="24">
        <v>0.11</v>
      </c>
      <c r="AO48" s="25">
        <f t="shared" si="19"/>
        <v>304.29000000000002</v>
      </c>
      <c r="AP48" s="26">
        <f t="shared" si="20"/>
        <v>300</v>
      </c>
      <c r="AQ48" s="27"/>
      <c r="AR48" s="518">
        <v>0.01</v>
      </c>
      <c r="AS48" s="28">
        <f t="shared" si="21"/>
        <v>4.4000000000000004</v>
      </c>
      <c r="AT48" s="29">
        <f t="shared" si="22"/>
        <v>4.1855000000000002</v>
      </c>
      <c r="AU48" s="27"/>
      <c r="AV48" s="30">
        <f t="shared" si="23"/>
        <v>306.63</v>
      </c>
      <c r="AW48" s="31"/>
      <c r="AX48" s="32">
        <f t="shared" si="24"/>
        <v>300</v>
      </c>
      <c r="AY48" s="33">
        <f t="shared" si="25"/>
        <v>4.1855000000000002</v>
      </c>
      <c r="AZ48" s="518">
        <v>0.01</v>
      </c>
      <c r="BA48" s="34">
        <f t="shared" si="26"/>
        <v>6.74</v>
      </c>
      <c r="BB48" s="35">
        <f t="shared" si="27"/>
        <v>6.4085000000000001</v>
      </c>
      <c r="BC48" s="36">
        <f t="shared" si="28"/>
        <v>6.4085000000000001</v>
      </c>
      <c r="BD48" s="646">
        <v>4.6500000000000004</v>
      </c>
      <c r="BE48" s="648"/>
      <c r="BF48" s="648"/>
      <c r="BG48" s="648"/>
      <c r="BH48" s="648"/>
      <c r="BI48" s="648"/>
      <c r="BJ48" s="648"/>
      <c r="BK48" s="648"/>
      <c r="BL48" s="646">
        <f t="shared" ref="BL48:BL67" si="31">SUM(L48+AN48)</f>
        <v>11.899999999999999</v>
      </c>
      <c r="BM48" s="1"/>
      <c r="BN48" s="1"/>
      <c r="BO48" s="644">
        <f t="shared" si="29"/>
        <v>4.88</v>
      </c>
      <c r="BP48" s="95"/>
      <c r="BQ48" s="95"/>
      <c r="BR48" s="95"/>
      <c r="BS48" s="95"/>
      <c r="BT48" s="95"/>
      <c r="BU48" s="95"/>
      <c r="BV48" s="644">
        <f t="shared" si="30"/>
        <v>12.5</v>
      </c>
    </row>
    <row r="49" spans="1:74" ht="15" customHeight="1" x14ac:dyDescent="0.25">
      <c r="A49" s="59">
        <v>41</v>
      </c>
      <c r="B49" s="857" t="s">
        <v>468</v>
      </c>
      <c r="C49" s="858"/>
      <c r="D49" s="858"/>
      <c r="E49" s="858"/>
      <c r="F49" s="859"/>
      <c r="G49" s="22">
        <v>4.29</v>
      </c>
      <c r="H49" s="520"/>
      <c r="I49" s="22">
        <v>6.63</v>
      </c>
      <c r="J49" s="51">
        <v>300</v>
      </c>
      <c r="K49" s="645">
        <f t="shared" ref="K49:K55" si="32">SUM(BD49-AN49)</f>
        <v>4.54</v>
      </c>
      <c r="L49" s="645">
        <v>11.79</v>
      </c>
      <c r="M49" s="727">
        <v>4.7699999999999996</v>
      </c>
      <c r="N49" s="727">
        <v>12.39</v>
      </c>
      <c r="O49" s="645"/>
      <c r="P49" s="645"/>
      <c r="Q49" s="645"/>
      <c r="R49" s="645"/>
      <c r="S49" s="645"/>
      <c r="T49" s="645"/>
      <c r="U49" s="645"/>
      <c r="V49" s="645"/>
      <c r="W49" s="645"/>
      <c r="X49" s="645"/>
      <c r="Y49" s="645"/>
      <c r="Z49" s="645"/>
      <c r="AA49" s="645"/>
      <c r="AB49" s="645"/>
      <c r="AC49" s="645"/>
      <c r="AD49" s="645"/>
      <c r="AE49" s="645"/>
      <c r="AF49" s="645"/>
      <c r="AG49" s="645"/>
      <c r="AH49" s="645"/>
      <c r="AI49" s="645"/>
      <c r="AJ49" s="645"/>
      <c r="AK49" s="645"/>
      <c r="AL49" s="645"/>
      <c r="AM49" s="645"/>
      <c r="AN49" s="24">
        <v>0.11</v>
      </c>
      <c r="AO49" s="25">
        <f t="shared" si="19"/>
        <v>304.29000000000002</v>
      </c>
      <c r="AP49" s="26">
        <f t="shared" si="20"/>
        <v>300</v>
      </c>
      <c r="AQ49" s="27"/>
      <c r="AR49" s="518">
        <v>0.01</v>
      </c>
      <c r="AS49" s="28">
        <f t="shared" si="21"/>
        <v>4.4000000000000004</v>
      </c>
      <c r="AT49" s="29">
        <f t="shared" si="22"/>
        <v>4.1855000000000002</v>
      </c>
      <c r="AU49" s="27"/>
      <c r="AV49" s="30">
        <f t="shared" si="23"/>
        <v>306.63</v>
      </c>
      <c r="AW49" s="31"/>
      <c r="AX49" s="32">
        <f t="shared" si="24"/>
        <v>300</v>
      </c>
      <c r="AY49" s="33">
        <f t="shared" si="25"/>
        <v>4.1855000000000002</v>
      </c>
      <c r="AZ49" s="518">
        <v>0.01</v>
      </c>
      <c r="BA49" s="34">
        <f t="shared" si="26"/>
        <v>6.74</v>
      </c>
      <c r="BB49" s="35">
        <f t="shared" si="27"/>
        <v>6.4085000000000001</v>
      </c>
      <c r="BC49" s="36">
        <f t="shared" si="28"/>
        <v>6.4085000000000001</v>
      </c>
      <c r="BD49" s="646">
        <v>4.6500000000000004</v>
      </c>
      <c r="BE49" s="648"/>
      <c r="BF49" s="648"/>
      <c r="BG49" s="648"/>
      <c r="BH49" s="648"/>
      <c r="BI49" s="648"/>
      <c r="BJ49" s="648"/>
      <c r="BK49" s="648"/>
      <c r="BL49" s="646">
        <f t="shared" si="31"/>
        <v>11.899999999999999</v>
      </c>
      <c r="BM49" s="1"/>
      <c r="BN49" s="1"/>
      <c r="BO49" s="644">
        <f t="shared" si="29"/>
        <v>4.88</v>
      </c>
      <c r="BP49" s="95"/>
      <c r="BQ49" s="95"/>
      <c r="BR49" s="95"/>
      <c r="BS49" s="95"/>
      <c r="BT49" s="95"/>
      <c r="BU49" s="95"/>
      <c r="BV49" s="644">
        <f t="shared" si="30"/>
        <v>12.5</v>
      </c>
    </row>
    <row r="50" spans="1:74" ht="15" customHeight="1" x14ac:dyDescent="0.25">
      <c r="A50" s="59">
        <v>42</v>
      </c>
      <c r="B50" s="857" t="s">
        <v>469</v>
      </c>
      <c r="C50" s="858"/>
      <c r="D50" s="858"/>
      <c r="E50" s="858"/>
      <c r="F50" s="859"/>
      <c r="G50" s="22">
        <v>5.72</v>
      </c>
      <c r="H50" s="522"/>
      <c r="I50" s="22">
        <v>8.84</v>
      </c>
      <c r="J50" s="51">
        <v>300</v>
      </c>
      <c r="K50" s="645">
        <f t="shared" si="32"/>
        <v>6.06</v>
      </c>
      <c r="L50" s="645">
        <v>15.72</v>
      </c>
      <c r="M50" s="727">
        <v>6.36</v>
      </c>
      <c r="N50" s="727">
        <v>16.52</v>
      </c>
      <c r="O50" s="645"/>
      <c r="P50" s="645"/>
      <c r="Q50" s="645"/>
      <c r="R50" s="645"/>
      <c r="S50" s="645"/>
      <c r="T50" s="645"/>
      <c r="U50" s="645"/>
      <c r="V50" s="645"/>
      <c r="W50" s="645"/>
      <c r="X50" s="645"/>
      <c r="Y50" s="645"/>
      <c r="Z50" s="645"/>
      <c r="AA50" s="645"/>
      <c r="AB50" s="645"/>
      <c r="AC50" s="645"/>
      <c r="AD50" s="645"/>
      <c r="AE50" s="645"/>
      <c r="AF50" s="645"/>
      <c r="AG50" s="645"/>
      <c r="AH50" s="645"/>
      <c r="AI50" s="645"/>
      <c r="AJ50" s="645"/>
      <c r="AK50" s="645"/>
      <c r="AL50" s="645"/>
      <c r="AM50" s="645"/>
      <c r="AN50" s="24">
        <v>0.11</v>
      </c>
      <c r="AO50" s="25">
        <f t="shared" si="19"/>
        <v>305.72000000000003</v>
      </c>
      <c r="AP50" s="26">
        <f t="shared" si="20"/>
        <v>300</v>
      </c>
      <c r="AQ50" s="27"/>
      <c r="AR50" s="518">
        <v>0.01</v>
      </c>
      <c r="AS50" s="28">
        <f t="shared" si="21"/>
        <v>5.83</v>
      </c>
      <c r="AT50" s="29">
        <f t="shared" si="22"/>
        <v>5.5440000000000005</v>
      </c>
      <c r="AU50" s="27"/>
      <c r="AV50" s="30">
        <f t="shared" si="23"/>
        <v>308.83999999999997</v>
      </c>
      <c r="AW50" s="31"/>
      <c r="AX50" s="32">
        <f t="shared" si="24"/>
        <v>300</v>
      </c>
      <c r="AY50" s="33">
        <f t="shared" si="25"/>
        <v>5.5440000000000005</v>
      </c>
      <c r="AZ50" s="518">
        <v>0.01</v>
      </c>
      <c r="BA50" s="34">
        <f t="shared" si="26"/>
        <v>8.9499999999999993</v>
      </c>
      <c r="BB50" s="35">
        <f t="shared" si="27"/>
        <v>8.5079999999999991</v>
      </c>
      <c r="BC50" s="36">
        <f t="shared" si="28"/>
        <v>8.5079999999999991</v>
      </c>
      <c r="BD50" s="646">
        <v>6.17</v>
      </c>
      <c r="BE50" s="648"/>
      <c r="BF50" s="648"/>
      <c r="BG50" s="648"/>
      <c r="BH50" s="648"/>
      <c r="BI50" s="648"/>
      <c r="BJ50" s="648"/>
      <c r="BK50" s="648"/>
      <c r="BL50" s="646">
        <f t="shared" si="31"/>
        <v>15.83</v>
      </c>
      <c r="BM50" s="1"/>
      <c r="BN50" s="1"/>
      <c r="BO50" s="644">
        <f t="shared" si="29"/>
        <v>6.4700000000000006</v>
      </c>
      <c r="BP50" s="95"/>
      <c r="BQ50" s="95"/>
      <c r="BR50" s="95"/>
      <c r="BS50" s="95"/>
      <c r="BT50" s="95"/>
      <c r="BU50" s="95"/>
      <c r="BV50" s="644">
        <f t="shared" si="30"/>
        <v>16.63</v>
      </c>
    </row>
    <row r="51" spans="1:74" ht="15" customHeight="1" x14ac:dyDescent="0.25">
      <c r="A51" s="59">
        <v>43</v>
      </c>
      <c r="B51" s="857" t="s">
        <v>470</v>
      </c>
      <c r="C51" s="858"/>
      <c r="D51" s="858"/>
      <c r="E51" s="858"/>
      <c r="F51" s="859"/>
      <c r="G51" s="22">
        <v>2.86</v>
      </c>
      <c r="H51" s="520"/>
      <c r="I51" s="22">
        <v>4.42</v>
      </c>
      <c r="J51" s="51">
        <v>300</v>
      </c>
      <c r="K51" s="645">
        <f t="shared" si="32"/>
        <v>3.0300000000000002</v>
      </c>
      <c r="L51" s="645">
        <v>7.86</v>
      </c>
      <c r="M51" s="727">
        <v>3.18</v>
      </c>
      <c r="N51" s="727">
        <v>8.26</v>
      </c>
      <c r="O51" s="645"/>
      <c r="P51" s="645"/>
      <c r="Q51" s="645"/>
      <c r="R51" s="645"/>
      <c r="S51" s="645"/>
      <c r="T51" s="645"/>
      <c r="U51" s="645"/>
      <c r="V51" s="645"/>
      <c r="W51" s="645"/>
      <c r="X51" s="645"/>
      <c r="Y51" s="645"/>
      <c r="Z51" s="645"/>
      <c r="AA51" s="645"/>
      <c r="AB51" s="645"/>
      <c r="AC51" s="645"/>
      <c r="AD51" s="645"/>
      <c r="AE51" s="645"/>
      <c r="AF51" s="645"/>
      <c r="AG51" s="645"/>
      <c r="AH51" s="645"/>
      <c r="AI51" s="645"/>
      <c r="AJ51" s="645"/>
      <c r="AK51" s="645"/>
      <c r="AL51" s="645"/>
      <c r="AM51" s="645"/>
      <c r="AN51" s="24">
        <v>0.11</v>
      </c>
      <c r="AO51" s="25">
        <f t="shared" si="19"/>
        <v>302.86</v>
      </c>
      <c r="AP51" s="26">
        <f t="shared" si="20"/>
        <v>300</v>
      </c>
      <c r="AQ51" s="27"/>
      <c r="AR51" s="518">
        <v>0.01</v>
      </c>
      <c r="AS51" s="28">
        <f t="shared" si="21"/>
        <v>2.9699999999999998</v>
      </c>
      <c r="AT51" s="29">
        <f t="shared" si="22"/>
        <v>2.827</v>
      </c>
      <c r="AU51" s="27"/>
      <c r="AV51" s="30">
        <f t="shared" si="23"/>
        <v>304.42</v>
      </c>
      <c r="AW51" s="31"/>
      <c r="AX51" s="32">
        <f t="shared" si="24"/>
        <v>300</v>
      </c>
      <c r="AY51" s="33">
        <f t="shared" si="25"/>
        <v>2.827</v>
      </c>
      <c r="AZ51" s="518">
        <v>0.01</v>
      </c>
      <c r="BA51" s="34">
        <f t="shared" si="26"/>
        <v>4.53</v>
      </c>
      <c r="BB51" s="35">
        <f t="shared" si="27"/>
        <v>4.3090000000000002</v>
      </c>
      <c r="BC51" s="36">
        <f t="shared" si="28"/>
        <v>4.3090000000000002</v>
      </c>
      <c r="BD51" s="646">
        <v>3.14</v>
      </c>
      <c r="BE51" s="648"/>
      <c r="BF51" s="648"/>
      <c r="BG51" s="648"/>
      <c r="BH51" s="648"/>
      <c r="BI51" s="648"/>
      <c r="BJ51" s="648"/>
      <c r="BK51" s="648"/>
      <c r="BL51" s="646">
        <f t="shared" si="31"/>
        <v>7.9700000000000006</v>
      </c>
      <c r="BM51" s="1"/>
      <c r="BN51" s="1"/>
      <c r="BO51" s="644">
        <f t="shared" si="29"/>
        <v>3.29</v>
      </c>
      <c r="BP51" s="95"/>
      <c r="BQ51" s="95"/>
      <c r="BR51" s="95"/>
      <c r="BS51" s="95"/>
      <c r="BT51" s="95"/>
      <c r="BU51" s="95"/>
      <c r="BV51" s="644">
        <f t="shared" si="30"/>
        <v>8.3699999999999992</v>
      </c>
    </row>
    <row r="52" spans="1:74" ht="15" customHeight="1" x14ac:dyDescent="0.25">
      <c r="A52" s="59">
        <v>44</v>
      </c>
      <c r="B52" s="857" t="s">
        <v>471</v>
      </c>
      <c r="C52" s="858"/>
      <c r="D52" s="858"/>
      <c r="E52" s="858"/>
      <c r="F52" s="859"/>
      <c r="G52" s="22">
        <v>2.86</v>
      </c>
      <c r="H52" s="520"/>
      <c r="I52" s="22">
        <v>4.42</v>
      </c>
      <c r="J52" s="51">
        <v>300</v>
      </c>
      <c r="K52" s="645">
        <f t="shared" si="32"/>
        <v>3.0300000000000002</v>
      </c>
      <c r="L52" s="645">
        <v>7.86</v>
      </c>
      <c r="M52" s="727">
        <v>3.18</v>
      </c>
      <c r="N52" s="727">
        <v>8.26</v>
      </c>
      <c r="O52" s="645"/>
      <c r="P52" s="645"/>
      <c r="Q52" s="645"/>
      <c r="R52" s="645"/>
      <c r="S52" s="645"/>
      <c r="T52" s="645"/>
      <c r="U52" s="645"/>
      <c r="V52" s="645"/>
      <c r="W52" s="645"/>
      <c r="X52" s="645"/>
      <c r="Y52" s="645"/>
      <c r="Z52" s="645"/>
      <c r="AA52" s="645"/>
      <c r="AB52" s="645"/>
      <c r="AC52" s="645"/>
      <c r="AD52" s="645"/>
      <c r="AE52" s="645"/>
      <c r="AF52" s="645"/>
      <c r="AG52" s="645"/>
      <c r="AH52" s="645"/>
      <c r="AI52" s="645"/>
      <c r="AJ52" s="645"/>
      <c r="AK52" s="645"/>
      <c r="AL52" s="645"/>
      <c r="AM52" s="645"/>
      <c r="AN52" s="24">
        <v>0.11</v>
      </c>
      <c r="AO52" s="25">
        <f t="shared" si="19"/>
        <v>302.86</v>
      </c>
      <c r="AP52" s="26">
        <f t="shared" si="20"/>
        <v>300</v>
      </c>
      <c r="AQ52" s="27"/>
      <c r="AR52" s="518">
        <v>0.01</v>
      </c>
      <c r="AS52" s="28">
        <f t="shared" si="21"/>
        <v>2.9699999999999998</v>
      </c>
      <c r="AT52" s="29">
        <f t="shared" si="22"/>
        <v>2.827</v>
      </c>
      <c r="AU52" s="27"/>
      <c r="AV52" s="30">
        <f t="shared" si="23"/>
        <v>304.42</v>
      </c>
      <c r="AW52" s="31"/>
      <c r="AX52" s="32">
        <f t="shared" si="24"/>
        <v>300</v>
      </c>
      <c r="AY52" s="33">
        <f t="shared" si="25"/>
        <v>2.827</v>
      </c>
      <c r="AZ52" s="518">
        <v>0.01</v>
      </c>
      <c r="BA52" s="34">
        <f t="shared" si="26"/>
        <v>4.53</v>
      </c>
      <c r="BB52" s="35">
        <f t="shared" si="27"/>
        <v>4.3090000000000002</v>
      </c>
      <c r="BC52" s="36">
        <f t="shared" si="28"/>
        <v>4.3090000000000002</v>
      </c>
      <c r="BD52" s="646">
        <v>3.14</v>
      </c>
      <c r="BE52" s="648"/>
      <c r="BF52" s="648"/>
      <c r="BG52" s="648"/>
      <c r="BH52" s="648"/>
      <c r="BI52" s="648"/>
      <c r="BJ52" s="648"/>
      <c r="BK52" s="648"/>
      <c r="BL52" s="646">
        <f t="shared" si="31"/>
        <v>7.9700000000000006</v>
      </c>
      <c r="BM52" s="1"/>
      <c r="BN52" s="1"/>
      <c r="BO52" s="644">
        <f t="shared" si="29"/>
        <v>3.29</v>
      </c>
      <c r="BP52" s="95"/>
      <c r="BQ52" s="95"/>
      <c r="BR52" s="95"/>
      <c r="BS52" s="95"/>
      <c r="BT52" s="95"/>
      <c r="BU52" s="95"/>
      <c r="BV52" s="644">
        <f t="shared" si="30"/>
        <v>8.3699999999999992</v>
      </c>
    </row>
    <row r="53" spans="1:74" ht="15" customHeight="1" x14ac:dyDescent="0.25">
      <c r="A53" s="59">
        <v>45</v>
      </c>
      <c r="B53" s="857" t="s">
        <v>472</v>
      </c>
      <c r="C53" s="858"/>
      <c r="D53" s="858"/>
      <c r="E53" s="858"/>
      <c r="F53" s="859"/>
      <c r="G53" s="22">
        <v>2.86</v>
      </c>
      <c r="H53" s="520"/>
      <c r="I53" s="22">
        <v>4.42</v>
      </c>
      <c r="J53" s="51">
        <v>300</v>
      </c>
      <c r="K53" s="645">
        <f t="shared" si="32"/>
        <v>3.0300000000000002</v>
      </c>
      <c r="L53" s="645">
        <v>7.86</v>
      </c>
      <c r="M53" s="727">
        <v>3.18</v>
      </c>
      <c r="N53" s="727">
        <v>8.26</v>
      </c>
      <c r="O53" s="645"/>
      <c r="P53" s="645"/>
      <c r="Q53" s="645"/>
      <c r="R53" s="645"/>
      <c r="S53" s="645"/>
      <c r="T53" s="645"/>
      <c r="U53" s="645"/>
      <c r="V53" s="645"/>
      <c r="W53" s="645"/>
      <c r="X53" s="645"/>
      <c r="Y53" s="645"/>
      <c r="Z53" s="645"/>
      <c r="AA53" s="645"/>
      <c r="AB53" s="645"/>
      <c r="AC53" s="645"/>
      <c r="AD53" s="645"/>
      <c r="AE53" s="645"/>
      <c r="AF53" s="645"/>
      <c r="AG53" s="645"/>
      <c r="AH53" s="645"/>
      <c r="AI53" s="645"/>
      <c r="AJ53" s="645"/>
      <c r="AK53" s="645"/>
      <c r="AL53" s="645"/>
      <c r="AM53" s="645"/>
      <c r="AN53" s="24">
        <v>0.11</v>
      </c>
      <c r="AO53" s="25">
        <f t="shared" si="19"/>
        <v>302.86</v>
      </c>
      <c r="AP53" s="26">
        <f t="shared" si="20"/>
        <v>300</v>
      </c>
      <c r="AQ53" s="27"/>
      <c r="AR53" s="518">
        <v>0.01</v>
      </c>
      <c r="AS53" s="28">
        <f t="shared" si="21"/>
        <v>2.9699999999999998</v>
      </c>
      <c r="AT53" s="29">
        <f t="shared" si="22"/>
        <v>2.827</v>
      </c>
      <c r="AU53" s="27"/>
      <c r="AV53" s="30">
        <f t="shared" si="23"/>
        <v>304.42</v>
      </c>
      <c r="AW53" s="31"/>
      <c r="AX53" s="32">
        <f t="shared" si="24"/>
        <v>300</v>
      </c>
      <c r="AY53" s="33">
        <f t="shared" si="25"/>
        <v>2.827</v>
      </c>
      <c r="AZ53" s="518">
        <v>0.01</v>
      </c>
      <c r="BA53" s="34">
        <f t="shared" si="26"/>
        <v>4.53</v>
      </c>
      <c r="BB53" s="35">
        <f t="shared" si="27"/>
        <v>4.3090000000000002</v>
      </c>
      <c r="BC53" s="36">
        <f t="shared" si="28"/>
        <v>4.3090000000000002</v>
      </c>
      <c r="BD53" s="646">
        <v>3.14</v>
      </c>
      <c r="BE53" s="648"/>
      <c r="BF53" s="648"/>
      <c r="BG53" s="648"/>
      <c r="BH53" s="648"/>
      <c r="BI53" s="648"/>
      <c r="BJ53" s="648"/>
      <c r="BK53" s="648"/>
      <c r="BL53" s="646">
        <f t="shared" si="31"/>
        <v>7.9700000000000006</v>
      </c>
      <c r="BM53" s="1"/>
      <c r="BN53" s="1"/>
      <c r="BO53" s="644">
        <f t="shared" si="29"/>
        <v>3.29</v>
      </c>
      <c r="BP53" s="95"/>
      <c r="BQ53" s="95"/>
      <c r="BR53" s="95"/>
      <c r="BS53" s="95"/>
      <c r="BT53" s="95"/>
      <c r="BU53" s="95"/>
      <c r="BV53" s="644">
        <f t="shared" si="30"/>
        <v>8.3699999999999992</v>
      </c>
    </row>
    <row r="54" spans="1:74" ht="15" customHeight="1" x14ac:dyDescent="0.25">
      <c r="A54" s="59">
        <v>46</v>
      </c>
      <c r="B54" s="857" t="s">
        <v>473</v>
      </c>
      <c r="C54" s="858"/>
      <c r="D54" s="858"/>
      <c r="E54" s="858"/>
      <c r="F54" s="859"/>
      <c r="G54" s="22">
        <v>2.86</v>
      </c>
      <c r="H54" s="520"/>
      <c r="I54" s="22">
        <v>4.42</v>
      </c>
      <c r="J54" s="51">
        <v>300</v>
      </c>
      <c r="K54" s="645">
        <f t="shared" si="32"/>
        <v>3.0300000000000002</v>
      </c>
      <c r="L54" s="645">
        <v>7.86</v>
      </c>
      <c r="M54" s="727">
        <v>3.18</v>
      </c>
      <c r="N54" s="727">
        <v>8.26</v>
      </c>
      <c r="O54" s="645"/>
      <c r="P54" s="645"/>
      <c r="Q54" s="645"/>
      <c r="R54" s="645"/>
      <c r="S54" s="645"/>
      <c r="T54" s="645"/>
      <c r="U54" s="645"/>
      <c r="V54" s="645"/>
      <c r="W54" s="645"/>
      <c r="X54" s="645"/>
      <c r="Y54" s="645"/>
      <c r="Z54" s="645"/>
      <c r="AA54" s="645"/>
      <c r="AB54" s="645"/>
      <c r="AC54" s="645"/>
      <c r="AD54" s="645"/>
      <c r="AE54" s="645"/>
      <c r="AF54" s="645"/>
      <c r="AG54" s="645"/>
      <c r="AH54" s="645"/>
      <c r="AI54" s="645"/>
      <c r="AJ54" s="645"/>
      <c r="AK54" s="645"/>
      <c r="AL54" s="645"/>
      <c r="AM54" s="645"/>
      <c r="AN54" s="24">
        <v>0.11</v>
      </c>
      <c r="AO54" s="25">
        <f t="shared" si="19"/>
        <v>302.86</v>
      </c>
      <c r="AP54" s="26">
        <f t="shared" si="20"/>
        <v>300</v>
      </c>
      <c r="AQ54" s="27"/>
      <c r="AR54" s="518">
        <v>0.01</v>
      </c>
      <c r="AS54" s="28">
        <f t="shared" si="21"/>
        <v>2.9699999999999998</v>
      </c>
      <c r="AT54" s="29">
        <f t="shared" si="22"/>
        <v>2.827</v>
      </c>
      <c r="AU54" s="27"/>
      <c r="AV54" s="30">
        <f t="shared" si="23"/>
        <v>304.42</v>
      </c>
      <c r="AW54" s="31"/>
      <c r="AX54" s="32">
        <f t="shared" si="24"/>
        <v>300</v>
      </c>
      <c r="AY54" s="33">
        <f t="shared" si="25"/>
        <v>2.827</v>
      </c>
      <c r="AZ54" s="518">
        <v>0.01</v>
      </c>
      <c r="BA54" s="34">
        <f t="shared" si="26"/>
        <v>4.53</v>
      </c>
      <c r="BB54" s="35">
        <f t="shared" si="27"/>
        <v>4.3090000000000002</v>
      </c>
      <c r="BC54" s="36">
        <f t="shared" si="28"/>
        <v>4.3090000000000002</v>
      </c>
      <c r="BD54" s="646">
        <v>3.14</v>
      </c>
      <c r="BE54" s="648"/>
      <c r="BF54" s="648"/>
      <c r="BG54" s="648"/>
      <c r="BH54" s="648"/>
      <c r="BI54" s="648"/>
      <c r="BJ54" s="648"/>
      <c r="BK54" s="648"/>
      <c r="BL54" s="646">
        <f t="shared" si="31"/>
        <v>7.9700000000000006</v>
      </c>
      <c r="BM54" s="1"/>
      <c r="BN54" s="1"/>
      <c r="BO54" s="644">
        <f t="shared" si="29"/>
        <v>3.29</v>
      </c>
      <c r="BP54" s="95"/>
      <c r="BQ54" s="95"/>
      <c r="BR54" s="95"/>
      <c r="BS54" s="95"/>
      <c r="BT54" s="95"/>
      <c r="BU54" s="95"/>
      <c r="BV54" s="644">
        <f t="shared" si="30"/>
        <v>8.3699999999999992</v>
      </c>
    </row>
    <row r="55" spans="1:74" ht="15" customHeight="1" x14ac:dyDescent="0.25">
      <c r="A55" s="59">
        <v>47</v>
      </c>
      <c r="B55" s="857" t="s">
        <v>474</v>
      </c>
      <c r="C55" s="858"/>
      <c r="D55" s="858"/>
      <c r="E55" s="858"/>
      <c r="F55" s="859"/>
      <c r="G55" s="22">
        <v>7.15</v>
      </c>
      <c r="H55" s="520"/>
      <c r="I55" s="22">
        <v>11.05</v>
      </c>
      <c r="J55" s="51">
        <v>300</v>
      </c>
      <c r="K55" s="645">
        <f t="shared" si="32"/>
        <v>7.5699999999999994</v>
      </c>
      <c r="L55" s="645">
        <v>19.649999999999999</v>
      </c>
      <c r="M55" s="727">
        <v>7.95</v>
      </c>
      <c r="N55" s="727">
        <v>20.65</v>
      </c>
      <c r="O55" s="645"/>
      <c r="P55" s="645"/>
      <c r="Q55" s="645"/>
      <c r="R55" s="645"/>
      <c r="S55" s="645"/>
      <c r="T55" s="645"/>
      <c r="U55" s="645"/>
      <c r="V55" s="645"/>
      <c r="W55" s="645"/>
      <c r="X55" s="645"/>
      <c r="Y55" s="645"/>
      <c r="Z55" s="645"/>
      <c r="AA55" s="645"/>
      <c r="AB55" s="645"/>
      <c r="AC55" s="645"/>
      <c r="AD55" s="645"/>
      <c r="AE55" s="645"/>
      <c r="AF55" s="645"/>
      <c r="AG55" s="645"/>
      <c r="AH55" s="645"/>
      <c r="AI55" s="645"/>
      <c r="AJ55" s="645"/>
      <c r="AK55" s="645"/>
      <c r="AL55" s="645"/>
      <c r="AM55" s="645"/>
      <c r="AN55" s="24">
        <v>0.44</v>
      </c>
      <c r="AO55" s="25">
        <f t="shared" si="19"/>
        <v>307.14999999999998</v>
      </c>
      <c r="AP55" s="26">
        <f t="shared" si="20"/>
        <v>300</v>
      </c>
      <c r="AQ55" s="27"/>
      <c r="AR55" s="518">
        <v>0.01</v>
      </c>
      <c r="AS55" s="28">
        <f t="shared" si="21"/>
        <v>7.5900000000000007</v>
      </c>
      <c r="AT55" s="29">
        <f t="shared" si="22"/>
        <v>7.2325000000000008</v>
      </c>
      <c r="AU55" s="27"/>
      <c r="AV55" s="30">
        <f t="shared" si="23"/>
        <v>311.05</v>
      </c>
      <c r="AW55" s="31"/>
      <c r="AX55" s="32">
        <f t="shared" si="24"/>
        <v>300</v>
      </c>
      <c r="AY55" s="33">
        <f t="shared" si="25"/>
        <v>7.2325000000000008</v>
      </c>
      <c r="AZ55" s="518">
        <v>0.01</v>
      </c>
      <c r="BA55" s="34">
        <f t="shared" si="26"/>
        <v>11.49</v>
      </c>
      <c r="BB55" s="35">
        <f t="shared" si="27"/>
        <v>10.9375</v>
      </c>
      <c r="BC55" s="36">
        <f t="shared" si="28"/>
        <v>10.9375</v>
      </c>
      <c r="BD55" s="646">
        <v>8.01</v>
      </c>
      <c r="BE55" s="648"/>
      <c r="BF55" s="648"/>
      <c r="BG55" s="648"/>
      <c r="BH55" s="648"/>
      <c r="BI55" s="648"/>
      <c r="BJ55" s="648"/>
      <c r="BK55" s="648"/>
      <c r="BL55" s="646">
        <f t="shared" si="31"/>
        <v>20.09</v>
      </c>
      <c r="BM55" s="1"/>
      <c r="BN55" s="1"/>
      <c r="BO55" s="95">
        <f t="shared" si="29"/>
        <v>8.39</v>
      </c>
      <c r="BP55" s="95"/>
      <c r="BQ55" s="95"/>
      <c r="BR55" s="95"/>
      <c r="BS55" s="95"/>
      <c r="BT55" s="95"/>
      <c r="BU55" s="95"/>
      <c r="BV55" s="95">
        <f t="shared" si="30"/>
        <v>21.09</v>
      </c>
    </row>
    <row r="56" spans="1:74" ht="15" customHeight="1" x14ac:dyDescent="0.25">
      <c r="A56" s="59">
        <v>48</v>
      </c>
      <c r="B56" s="857" t="s">
        <v>475</v>
      </c>
      <c r="C56" s="858"/>
      <c r="D56" s="858"/>
      <c r="E56" s="858"/>
      <c r="F56" s="859"/>
      <c r="G56" s="22">
        <v>4.29</v>
      </c>
      <c r="H56" s="520"/>
      <c r="I56" s="22">
        <v>6.63</v>
      </c>
      <c r="J56" s="51">
        <v>300</v>
      </c>
      <c r="K56" s="645">
        <v>4.54</v>
      </c>
      <c r="L56" s="645">
        <v>11.79</v>
      </c>
      <c r="M56" s="727">
        <v>4.7699999999999996</v>
      </c>
      <c r="N56" s="727">
        <v>12.39</v>
      </c>
      <c r="O56" s="645"/>
      <c r="P56" s="645"/>
      <c r="Q56" s="645"/>
      <c r="R56" s="645"/>
      <c r="S56" s="645"/>
      <c r="T56" s="645"/>
      <c r="U56" s="645"/>
      <c r="V56" s="645"/>
      <c r="W56" s="645"/>
      <c r="X56" s="645"/>
      <c r="Y56" s="645"/>
      <c r="Z56" s="645"/>
      <c r="AA56" s="645"/>
      <c r="AB56" s="645"/>
      <c r="AC56" s="645"/>
      <c r="AD56" s="645"/>
      <c r="AE56" s="645"/>
      <c r="AF56" s="645"/>
      <c r="AG56" s="645"/>
      <c r="AH56" s="645"/>
      <c r="AI56" s="645"/>
      <c r="AJ56" s="645"/>
      <c r="AK56" s="645"/>
      <c r="AL56" s="645"/>
      <c r="AM56" s="645"/>
      <c r="AN56" s="24">
        <v>0.44</v>
      </c>
      <c r="AO56" s="25">
        <f t="shared" si="19"/>
        <v>304.29000000000002</v>
      </c>
      <c r="AP56" s="26">
        <f t="shared" si="20"/>
        <v>300</v>
      </c>
      <c r="AQ56" s="27"/>
      <c r="AR56" s="518">
        <v>0.01</v>
      </c>
      <c r="AS56" s="28">
        <f t="shared" si="21"/>
        <v>4.7300000000000004</v>
      </c>
      <c r="AT56" s="29">
        <f t="shared" si="22"/>
        <v>4.5155000000000003</v>
      </c>
      <c r="AU56" s="27"/>
      <c r="AV56" s="30">
        <f t="shared" si="23"/>
        <v>306.63</v>
      </c>
      <c r="AW56" s="31"/>
      <c r="AX56" s="32">
        <f t="shared" si="24"/>
        <v>300</v>
      </c>
      <c r="AY56" s="33">
        <f t="shared" si="25"/>
        <v>4.5155000000000003</v>
      </c>
      <c r="AZ56" s="518">
        <v>0.01</v>
      </c>
      <c r="BA56" s="34">
        <f t="shared" si="26"/>
        <v>7.07</v>
      </c>
      <c r="BB56" s="35">
        <f t="shared" si="27"/>
        <v>6.7385000000000002</v>
      </c>
      <c r="BC56" s="36">
        <f t="shared" si="28"/>
        <v>6.7385000000000002</v>
      </c>
      <c r="BD56" s="646">
        <f>SUM(K56+AN56)</f>
        <v>4.9800000000000004</v>
      </c>
      <c r="BE56" s="648"/>
      <c r="BF56" s="648"/>
      <c r="BG56" s="648"/>
      <c r="BH56" s="648"/>
      <c r="BI56" s="648"/>
      <c r="BJ56" s="648"/>
      <c r="BK56" s="648"/>
      <c r="BL56" s="646">
        <f t="shared" si="31"/>
        <v>12.229999999999999</v>
      </c>
      <c r="BM56" s="1"/>
      <c r="BN56" s="1"/>
      <c r="BO56" s="95">
        <f t="shared" si="29"/>
        <v>5.21</v>
      </c>
      <c r="BP56" s="95"/>
      <c r="BQ56" s="95"/>
      <c r="BR56" s="95"/>
      <c r="BS56" s="95"/>
      <c r="BT56" s="95"/>
      <c r="BU56" s="95"/>
      <c r="BV56" s="95">
        <f t="shared" si="30"/>
        <v>12.83</v>
      </c>
    </row>
    <row r="57" spans="1:74" ht="15" customHeight="1" x14ac:dyDescent="0.25">
      <c r="A57" s="59">
        <v>49</v>
      </c>
      <c r="B57" s="857" t="s">
        <v>476</v>
      </c>
      <c r="C57" s="858"/>
      <c r="D57" s="858"/>
      <c r="E57" s="858"/>
      <c r="F57" s="859"/>
      <c r="G57" s="22">
        <v>2.86</v>
      </c>
      <c r="H57" s="520"/>
      <c r="I57" s="22">
        <v>4.42</v>
      </c>
      <c r="J57" s="51">
        <v>300</v>
      </c>
      <c r="K57" s="51">
        <v>3.03</v>
      </c>
      <c r="L57" s="645">
        <v>7.86</v>
      </c>
      <c r="M57" s="727">
        <v>3.18</v>
      </c>
      <c r="N57" s="727">
        <v>8.26</v>
      </c>
      <c r="O57" s="645"/>
      <c r="P57" s="645"/>
      <c r="Q57" s="645"/>
      <c r="R57" s="645"/>
      <c r="S57" s="645"/>
      <c r="T57" s="645"/>
      <c r="U57" s="645"/>
      <c r="V57" s="645"/>
      <c r="W57" s="645"/>
      <c r="X57" s="645"/>
      <c r="Y57" s="645"/>
      <c r="Z57" s="645"/>
      <c r="AA57" s="645"/>
      <c r="AB57" s="645"/>
      <c r="AC57" s="645"/>
      <c r="AD57" s="645"/>
      <c r="AE57" s="645"/>
      <c r="AF57" s="645"/>
      <c r="AG57" s="645"/>
      <c r="AH57" s="645"/>
      <c r="AI57" s="645"/>
      <c r="AJ57" s="645"/>
      <c r="AK57" s="645"/>
      <c r="AL57" s="645"/>
      <c r="AM57" s="645"/>
      <c r="AN57" s="24">
        <v>0.44</v>
      </c>
      <c r="AO57" s="25">
        <f t="shared" si="19"/>
        <v>302.86</v>
      </c>
      <c r="AP57" s="26">
        <f t="shared" si="20"/>
        <v>300</v>
      </c>
      <c r="AQ57" s="27"/>
      <c r="AR57" s="518">
        <v>0.01</v>
      </c>
      <c r="AS57" s="28">
        <f t="shared" si="21"/>
        <v>3.3</v>
      </c>
      <c r="AT57" s="29">
        <f t="shared" si="22"/>
        <v>3.157</v>
      </c>
      <c r="AU57" s="27"/>
      <c r="AV57" s="30">
        <f t="shared" si="23"/>
        <v>304.42</v>
      </c>
      <c r="AW57" s="31"/>
      <c r="AX57" s="32">
        <f t="shared" si="24"/>
        <v>300</v>
      </c>
      <c r="AY57" s="33">
        <f t="shared" si="25"/>
        <v>3.157</v>
      </c>
      <c r="AZ57" s="518">
        <v>0.01</v>
      </c>
      <c r="BA57" s="34">
        <f t="shared" si="26"/>
        <v>4.8600000000000003</v>
      </c>
      <c r="BB57" s="35">
        <f t="shared" si="27"/>
        <v>4.6390000000000002</v>
      </c>
      <c r="BC57" s="36">
        <f t="shared" si="28"/>
        <v>4.6390000000000002</v>
      </c>
      <c r="BD57" s="646">
        <f t="shared" ref="BD57:BD67" si="33">SUM(K57+AN57)</f>
        <v>3.4699999999999998</v>
      </c>
      <c r="BE57" s="648"/>
      <c r="BF57" s="648"/>
      <c r="BG57" s="648"/>
      <c r="BH57" s="648"/>
      <c r="BI57" s="648"/>
      <c r="BJ57" s="648"/>
      <c r="BK57" s="648"/>
      <c r="BL57" s="646">
        <f t="shared" si="31"/>
        <v>8.3000000000000007</v>
      </c>
      <c r="BM57" s="1"/>
      <c r="BN57" s="1"/>
      <c r="BO57" s="95">
        <f t="shared" si="29"/>
        <v>3.62</v>
      </c>
      <c r="BP57" s="95"/>
      <c r="BQ57" s="95"/>
      <c r="BR57" s="95"/>
      <c r="BS57" s="95"/>
      <c r="BT57" s="95"/>
      <c r="BU57" s="95"/>
      <c r="BV57" s="95">
        <f t="shared" si="30"/>
        <v>8.6999999999999993</v>
      </c>
    </row>
    <row r="58" spans="1:74" ht="15" customHeight="1" x14ac:dyDescent="0.25">
      <c r="A58" s="59">
        <v>50</v>
      </c>
      <c r="B58" s="857" t="s">
        <v>477</v>
      </c>
      <c r="C58" s="858"/>
      <c r="D58" s="858"/>
      <c r="E58" s="858"/>
      <c r="F58" s="859"/>
      <c r="G58" s="22">
        <v>2.86</v>
      </c>
      <c r="H58" s="520"/>
      <c r="I58" s="22">
        <v>4.42</v>
      </c>
      <c r="J58" s="51">
        <v>300</v>
      </c>
      <c r="K58" s="51">
        <v>3.03</v>
      </c>
      <c r="L58" s="645">
        <v>7.86</v>
      </c>
      <c r="M58" s="727">
        <v>3.18</v>
      </c>
      <c r="N58" s="727">
        <v>8.26</v>
      </c>
      <c r="O58" s="645"/>
      <c r="P58" s="645"/>
      <c r="Q58" s="645"/>
      <c r="R58" s="645"/>
      <c r="S58" s="645"/>
      <c r="T58" s="645"/>
      <c r="U58" s="645"/>
      <c r="V58" s="645"/>
      <c r="W58" s="645"/>
      <c r="X58" s="645"/>
      <c r="Y58" s="645"/>
      <c r="Z58" s="645"/>
      <c r="AA58" s="645"/>
      <c r="AB58" s="645"/>
      <c r="AC58" s="645"/>
      <c r="AD58" s="645"/>
      <c r="AE58" s="645"/>
      <c r="AF58" s="645"/>
      <c r="AG58" s="645"/>
      <c r="AH58" s="645"/>
      <c r="AI58" s="645"/>
      <c r="AJ58" s="645"/>
      <c r="AK58" s="645"/>
      <c r="AL58" s="645"/>
      <c r="AM58" s="645"/>
      <c r="AN58" s="24">
        <v>0.44</v>
      </c>
      <c r="AO58" s="25">
        <f t="shared" si="19"/>
        <v>302.86</v>
      </c>
      <c r="AP58" s="26">
        <f t="shared" si="20"/>
        <v>300</v>
      </c>
      <c r="AQ58" s="27"/>
      <c r="AR58" s="518">
        <v>0.01</v>
      </c>
      <c r="AS58" s="28">
        <f t="shared" si="21"/>
        <v>3.3</v>
      </c>
      <c r="AT58" s="29">
        <f t="shared" si="22"/>
        <v>3.157</v>
      </c>
      <c r="AU58" s="27"/>
      <c r="AV58" s="30">
        <f t="shared" si="23"/>
        <v>304.42</v>
      </c>
      <c r="AW58" s="31"/>
      <c r="AX58" s="32">
        <f t="shared" si="24"/>
        <v>300</v>
      </c>
      <c r="AY58" s="33">
        <f t="shared" si="25"/>
        <v>3.157</v>
      </c>
      <c r="AZ58" s="518">
        <v>0.01</v>
      </c>
      <c r="BA58" s="34">
        <f t="shared" si="26"/>
        <v>4.8600000000000003</v>
      </c>
      <c r="BB58" s="35">
        <f t="shared" si="27"/>
        <v>4.6390000000000002</v>
      </c>
      <c r="BC58" s="36">
        <f t="shared" si="28"/>
        <v>4.6390000000000002</v>
      </c>
      <c r="BD58" s="646">
        <f t="shared" si="33"/>
        <v>3.4699999999999998</v>
      </c>
      <c r="BE58" s="648"/>
      <c r="BF58" s="648"/>
      <c r="BG58" s="648"/>
      <c r="BH58" s="648"/>
      <c r="BI58" s="648"/>
      <c r="BJ58" s="648"/>
      <c r="BK58" s="648"/>
      <c r="BL58" s="646">
        <f t="shared" si="31"/>
        <v>8.3000000000000007</v>
      </c>
      <c r="BM58" s="1"/>
      <c r="BN58" s="1"/>
      <c r="BO58" s="95">
        <f t="shared" si="29"/>
        <v>3.62</v>
      </c>
      <c r="BP58" s="95"/>
      <c r="BQ58" s="95"/>
      <c r="BR58" s="95"/>
      <c r="BS58" s="95"/>
      <c r="BT58" s="95"/>
      <c r="BU58" s="95"/>
      <c r="BV58" s="95">
        <f t="shared" si="30"/>
        <v>8.6999999999999993</v>
      </c>
    </row>
    <row r="59" spans="1:74" ht="15" customHeight="1" x14ac:dyDescent="0.25">
      <c r="A59" s="805">
        <v>51</v>
      </c>
      <c r="B59" s="857" t="s">
        <v>478</v>
      </c>
      <c r="C59" s="858"/>
      <c r="D59" s="858"/>
      <c r="E59" s="858"/>
      <c r="F59" s="859"/>
      <c r="G59" s="22">
        <v>5.72</v>
      </c>
      <c r="H59" s="520"/>
      <c r="I59" s="22">
        <v>8.84</v>
      </c>
      <c r="J59" s="51">
        <v>300</v>
      </c>
      <c r="K59" s="51">
        <v>6.06</v>
      </c>
      <c r="L59" s="645">
        <v>15.72</v>
      </c>
      <c r="M59" s="727">
        <v>6.36</v>
      </c>
      <c r="N59" s="727">
        <v>16.52</v>
      </c>
      <c r="O59" s="645"/>
      <c r="P59" s="645"/>
      <c r="Q59" s="645"/>
      <c r="R59" s="645"/>
      <c r="S59" s="645"/>
      <c r="T59" s="645"/>
      <c r="U59" s="645"/>
      <c r="V59" s="645"/>
      <c r="W59" s="645"/>
      <c r="X59" s="645"/>
      <c r="Y59" s="645"/>
      <c r="Z59" s="645"/>
      <c r="AA59" s="645"/>
      <c r="AB59" s="645"/>
      <c r="AC59" s="645"/>
      <c r="AD59" s="645"/>
      <c r="AE59" s="645"/>
      <c r="AF59" s="645"/>
      <c r="AG59" s="645"/>
      <c r="AH59" s="645"/>
      <c r="AI59" s="645"/>
      <c r="AJ59" s="645"/>
      <c r="AK59" s="645"/>
      <c r="AL59" s="645"/>
      <c r="AM59" s="645"/>
      <c r="AN59" s="24">
        <v>0.44</v>
      </c>
      <c r="AO59" s="25">
        <f t="shared" si="19"/>
        <v>305.72000000000003</v>
      </c>
      <c r="AP59" s="26">
        <f t="shared" si="20"/>
        <v>300</v>
      </c>
      <c r="AQ59" s="27"/>
      <c r="AR59" s="518">
        <v>0.01</v>
      </c>
      <c r="AS59" s="28">
        <f t="shared" si="21"/>
        <v>6.16</v>
      </c>
      <c r="AT59" s="29">
        <f t="shared" si="22"/>
        <v>5.8740000000000006</v>
      </c>
      <c r="AU59" s="27"/>
      <c r="AV59" s="30">
        <f t="shared" si="23"/>
        <v>308.83999999999997</v>
      </c>
      <c r="AW59" s="31"/>
      <c r="AX59" s="32">
        <f t="shared" si="24"/>
        <v>300</v>
      </c>
      <c r="AY59" s="33">
        <f t="shared" si="25"/>
        <v>5.8740000000000006</v>
      </c>
      <c r="AZ59" s="518">
        <v>0.01</v>
      </c>
      <c r="BA59" s="34">
        <f t="shared" si="26"/>
        <v>9.2799999999999994</v>
      </c>
      <c r="BB59" s="35">
        <f t="shared" si="27"/>
        <v>8.8379999999999992</v>
      </c>
      <c r="BC59" s="36">
        <f t="shared" si="28"/>
        <v>8.8379999999999992</v>
      </c>
      <c r="BD59" s="646">
        <f t="shared" si="33"/>
        <v>6.5</v>
      </c>
      <c r="BE59" s="648"/>
      <c r="BF59" s="648"/>
      <c r="BG59" s="648"/>
      <c r="BH59" s="648"/>
      <c r="BI59" s="648"/>
      <c r="BJ59" s="648"/>
      <c r="BK59" s="648"/>
      <c r="BL59" s="646">
        <f t="shared" si="31"/>
        <v>16.16</v>
      </c>
      <c r="BM59" s="1"/>
      <c r="BN59" s="1"/>
      <c r="BO59" s="95">
        <f t="shared" si="29"/>
        <v>6.8000000000000007</v>
      </c>
      <c r="BP59" s="95"/>
      <c r="BQ59" s="95"/>
      <c r="BR59" s="95"/>
      <c r="BS59" s="95"/>
      <c r="BT59" s="95"/>
      <c r="BU59" s="95"/>
      <c r="BV59" s="95">
        <f t="shared" si="30"/>
        <v>16.96</v>
      </c>
    </row>
    <row r="60" spans="1:74" ht="15" customHeight="1" x14ac:dyDescent="0.25">
      <c r="A60" s="805">
        <v>52</v>
      </c>
      <c r="B60" s="857" t="s">
        <v>479</v>
      </c>
      <c r="C60" s="858"/>
      <c r="D60" s="858"/>
      <c r="E60" s="858"/>
      <c r="F60" s="859"/>
      <c r="G60" s="22">
        <v>5.72</v>
      </c>
      <c r="H60" s="520"/>
      <c r="I60" s="22">
        <v>8.84</v>
      </c>
      <c r="J60" s="51">
        <v>300</v>
      </c>
      <c r="K60" s="51">
        <v>6.06</v>
      </c>
      <c r="L60" s="645">
        <v>15.72</v>
      </c>
      <c r="M60" s="727">
        <v>6.36</v>
      </c>
      <c r="N60" s="727">
        <v>16.52</v>
      </c>
      <c r="O60" s="645"/>
      <c r="P60" s="645"/>
      <c r="Q60" s="645"/>
      <c r="R60" s="645"/>
      <c r="S60" s="645"/>
      <c r="T60" s="645"/>
      <c r="U60" s="645"/>
      <c r="V60" s="645"/>
      <c r="W60" s="645"/>
      <c r="X60" s="645"/>
      <c r="Y60" s="645"/>
      <c r="Z60" s="645"/>
      <c r="AA60" s="645"/>
      <c r="AB60" s="645"/>
      <c r="AC60" s="645"/>
      <c r="AD60" s="645"/>
      <c r="AE60" s="645"/>
      <c r="AF60" s="645"/>
      <c r="AG60" s="645"/>
      <c r="AH60" s="645"/>
      <c r="AI60" s="645"/>
      <c r="AJ60" s="645"/>
      <c r="AK60" s="645"/>
      <c r="AL60" s="645"/>
      <c r="AM60" s="645"/>
      <c r="AN60" s="24">
        <v>0.44</v>
      </c>
      <c r="AO60" s="25">
        <f t="shared" si="19"/>
        <v>305.72000000000003</v>
      </c>
      <c r="AP60" s="26">
        <f t="shared" si="20"/>
        <v>300</v>
      </c>
      <c r="AQ60" s="27"/>
      <c r="AR60" s="518">
        <v>0.01</v>
      </c>
      <c r="AS60" s="28">
        <f t="shared" si="21"/>
        <v>6.16</v>
      </c>
      <c r="AT60" s="29">
        <f t="shared" si="22"/>
        <v>5.8740000000000006</v>
      </c>
      <c r="AU60" s="27"/>
      <c r="AV60" s="30">
        <f t="shared" si="23"/>
        <v>308.83999999999997</v>
      </c>
      <c r="AW60" s="31"/>
      <c r="AX60" s="32">
        <f t="shared" si="24"/>
        <v>300</v>
      </c>
      <c r="AY60" s="33">
        <f t="shared" si="25"/>
        <v>5.8740000000000006</v>
      </c>
      <c r="AZ60" s="518">
        <v>0.01</v>
      </c>
      <c r="BA60" s="34">
        <f t="shared" si="26"/>
        <v>9.2799999999999994</v>
      </c>
      <c r="BB60" s="35">
        <f t="shared" si="27"/>
        <v>8.8379999999999992</v>
      </c>
      <c r="BC60" s="36">
        <f t="shared" si="28"/>
        <v>8.8379999999999992</v>
      </c>
      <c r="BD60" s="646">
        <f t="shared" si="33"/>
        <v>6.5</v>
      </c>
      <c r="BE60" s="648"/>
      <c r="BF60" s="648"/>
      <c r="BG60" s="648"/>
      <c r="BH60" s="648"/>
      <c r="BI60" s="648"/>
      <c r="BJ60" s="648"/>
      <c r="BK60" s="648"/>
      <c r="BL60" s="646">
        <f t="shared" si="31"/>
        <v>16.16</v>
      </c>
      <c r="BM60" s="1"/>
      <c r="BN60" s="1"/>
      <c r="BO60" s="95">
        <f t="shared" si="29"/>
        <v>6.8000000000000007</v>
      </c>
      <c r="BP60" s="95"/>
      <c r="BQ60" s="95"/>
      <c r="BR60" s="95"/>
      <c r="BS60" s="95"/>
      <c r="BT60" s="95"/>
      <c r="BU60" s="95"/>
      <c r="BV60" s="95">
        <f t="shared" si="30"/>
        <v>16.96</v>
      </c>
    </row>
    <row r="61" spans="1:74" ht="15" customHeight="1" x14ac:dyDescent="0.25">
      <c r="A61" s="59">
        <v>53</v>
      </c>
      <c r="B61" s="857" t="s">
        <v>480</v>
      </c>
      <c r="C61" s="858"/>
      <c r="D61" s="858"/>
      <c r="E61" s="858"/>
      <c r="F61" s="859"/>
      <c r="G61" s="22">
        <v>7.15</v>
      </c>
      <c r="H61" s="520"/>
      <c r="I61" s="22">
        <v>11.05</v>
      </c>
      <c r="J61" s="51">
        <v>300</v>
      </c>
      <c r="K61" s="51">
        <v>7.57</v>
      </c>
      <c r="L61" s="645">
        <v>19.649999999999999</v>
      </c>
      <c r="M61" s="727">
        <v>7.95</v>
      </c>
      <c r="N61" s="727">
        <v>20.65</v>
      </c>
      <c r="O61" s="645"/>
      <c r="P61" s="645"/>
      <c r="Q61" s="645"/>
      <c r="R61" s="645"/>
      <c r="S61" s="645"/>
      <c r="T61" s="645"/>
      <c r="U61" s="645"/>
      <c r="V61" s="645"/>
      <c r="W61" s="645"/>
      <c r="X61" s="645"/>
      <c r="Y61" s="645"/>
      <c r="Z61" s="645"/>
      <c r="AA61" s="645"/>
      <c r="AB61" s="645"/>
      <c r="AC61" s="645"/>
      <c r="AD61" s="645"/>
      <c r="AE61" s="645"/>
      <c r="AF61" s="645"/>
      <c r="AG61" s="645"/>
      <c r="AH61" s="645"/>
      <c r="AI61" s="645"/>
      <c r="AJ61" s="645"/>
      <c r="AK61" s="645"/>
      <c r="AL61" s="645"/>
      <c r="AM61" s="645"/>
      <c r="AN61" s="24">
        <v>0.44</v>
      </c>
      <c r="AO61" s="25">
        <f t="shared" si="19"/>
        <v>307.14999999999998</v>
      </c>
      <c r="AP61" s="26">
        <f t="shared" si="20"/>
        <v>300</v>
      </c>
      <c r="AQ61" s="27"/>
      <c r="AR61" s="518">
        <v>0.01</v>
      </c>
      <c r="AS61" s="28">
        <f t="shared" si="21"/>
        <v>7.5900000000000007</v>
      </c>
      <c r="AT61" s="29">
        <f t="shared" si="22"/>
        <v>7.2325000000000008</v>
      </c>
      <c r="AU61" s="27"/>
      <c r="AV61" s="30">
        <f t="shared" si="23"/>
        <v>311.05</v>
      </c>
      <c r="AW61" s="31"/>
      <c r="AX61" s="32">
        <f t="shared" si="24"/>
        <v>300</v>
      </c>
      <c r="AY61" s="33">
        <f t="shared" si="25"/>
        <v>7.2325000000000008</v>
      </c>
      <c r="AZ61" s="518">
        <v>0.01</v>
      </c>
      <c r="BA61" s="34">
        <f t="shared" si="26"/>
        <v>11.49</v>
      </c>
      <c r="BB61" s="35">
        <f t="shared" si="27"/>
        <v>10.9375</v>
      </c>
      <c r="BC61" s="36">
        <f t="shared" si="28"/>
        <v>10.9375</v>
      </c>
      <c r="BD61" s="646">
        <f t="shared" si="33"/>
        <v>8.01</v>
      </c>
      <c r="BE61" s="648"/>
      <c r="BF61" s="648"/>
      <c r="BG61" s="648"/>
      <c r="BH61" s="648"/>
      <c r="BI61" s="648"/>
      <c r="BJ61" s="648"/>
      <c r="BK61" s="648"/>
      <c r="BL61" s="646">
        <f t="shared" si="31"/>
        <v>20.09</v>
      </c>
      <c r="BM61" s="1"/>
      <c r="BN61" s="1"/>
      <c r="BO61" s="95">
        <f t="shared" si="29"/>
        <v>8.39</v>
      </c>
      <c r="BP61" s="95"/>
      <c r="BQ61" s="95"/>
      <c r="BR61" s="95"/>
      <c r="BS61" s="95"/>
      <c r="BT61" s="95"/>
      <c r="BU61" s="95"/>
      <c r="BV61" s="95">
        <f t="shared" si="30"/>
        <v>21.09</v>
      </c>
    </row>
    <row r="62" spans="1:74" ht="15" customHeight="1" x14ac:dyDescent="0.25">
      <c r="A62" s="59">
        <v>54</v>
      </c>
      <c r="B62" s="857" t="s">
        <v>481</v>
      </c>
      <c r="C62" s="858"/>
      <c r="D62" s="858"/>
      <c r="E62" s="858"/>
      <c r="F62" s="859"/>
      <c r="G62" s="22">
        <v>4.29</v>
      </c>
      <c r="H62" s="520"/>
      <c r="I62" s="22">
        <v>6.63</v>
      </c>
      <c r="J62" s="51">
        <v>300</v>
      </c>
      <c r="K62" s="51">
        <v>4.54</v>
      </c>
      <c r="L62" s="645">
        <v>11.79</v>
      </c>
      <c r="M62" s="727">
        <v>4.7699999999999996</v>
      </c>
      <c r="N62" s="727">
        <v>12.39</v>
      </c>
      <c r="O62" s="645"/>
      <c r="P62" s="645"/>
      <c r="Q62" s="645"/>
      <c r="R62" s="645"/>
      <c r="S62" s="645"/>
      <c r="T62" s="645"/>
      <c r="U62" s="645"/>
      <c r="V62" s="645"/>
      <c r="W62" s="645"/>
      <c r="X62" s="645"/>
      <c r="Y62" s="645"/>
      <c r="Z62" s="645"/>
      <c r="AA62" s="645"/>
      <c r="AB62" s="645"/>
      <c r="AC62" s="645"/>
      <c r="AD62" s="645"/>
      <c r="AE62" s="645"/>
      <c r="AF62" s="645"/>
      <c r="AG62" s="645"/>
      <c r="AH62" s="645"/>
      <c r="AI62" s="645"/>
      <c r="AJ62" s="645"/>
      <c r="AK62" s="645"/>
      <c r="AL62" s="645"/>
      <c r="AM62" s="645"/>
      <c r="AN62" s="24">
        <v>0.44</v>
      </c>
      <c r="AO62" s="25">
        <f t="shared" si="19"/>
        <v>304.29000000000002</v>
      </c>
      <c r="AP62" s="26">
        <f t="shared" si="20"/>
        <v>300</v>
      </c>
      <c r="AQ62" s="27"/>
      <c r="AR62" s="518">
        <v>0.01</v>
      </c>
      <c r="AS62" s="28">
        <f t="shared" si="21"/>
        <v>4.7300000000000004</v>
      </c>
      <c r="AT62" s="29">
        <f t="shared" si="22"/>
        <v>4.5155000000000003</v>
      </c>
      <c r="AU62" s="27"/>
      <c r="AV62" s="30">
        <f t="shared" si="23"/>
        <v>306.63</v>
      </c>
      <c r="AW62" s="31"/>
      <c r="AX62" s="32">
        <f t="shared" si="24"/>
        <v>300</v>
      </c>
      <c r="AY62" s="33">
        <f t="shared" si="25"/>
        <v>4.5155000000000003</v>
      </c>
      <c r="AZ62" s="518">
        <v>0.01</v>
      </c>
      <c r="BA62" s="34">
        <f t="shared" si="26"/>
        <v>7.07</v>
      </c>
      <c r="BB62" s="35">
        <f t="shared" si="27"/>
        <v>6.7385000000000002</v>
      </c>
      <c r="BC62" s="36">
        <f t="shared" si="28"/>
        <v>6.7385000000000002</v>
      </c>
      <c r="BD62" s="646">
        <f t="shared" si="33"/>
        <v>4.9800000000000004</v>
      </c>
      <c r="BE62" s="648"/>
      <c r="BF62" s="648"/>
      <c r="BG62" s="648"/>
      <c r="BH62" s="648"/>
      <c r="BI62" s="648"/>
      <c r="BJ62" s="648"/>
      <c r="BK62" s="648"/>
      <c r="BL62" s="646">
        <f t="shared" si="31"/>
        <v>12.229999999999999</v>
      </c>
      <c r="BM62" s="1"/>
      <c r="BN62" s="1"/>
      <c r="BO62" s="95">
        <f t="shared" si="29"/>
        <v>5.21</v>
      </c>
      <c r="BP62" s="95"/>
      <c r="BQ62" s="95"/>
      <c r="BR62" s="95"/>
      <c r="BS62" s="95"/>
      <c r="BT62" s="95"/>
      <c r="BU62" s="95"/>
      <c r="BV62" s="95">
        <f t="shared" si="30"/>
        <v>12.83</v>
      </c>
    </row>
    <row r="63" spans="1:74" ht="15" customHeight="1" x14ac:dyDescent="0.25">
      <c r="A63" s="59">
        <v>55</v>
      </c>
      <c r="B63" s="857" t="s">
        <v>482</v>
      </c>
      <c r="C63" s="858"/>
      <c r="D63" s="858"/>
      <c r="E63" s="858"/>
      <c r="F63" s="859"/>
      <c r="G63" s="22">
        <v>5.72</v>
      </c>
      <c r="H63" s="522"/>
      <c r="I63" s="22">
        <v>8.84</v>
      </c>
      <c r="J63" s="51">
        <v>300</v>
      </c>
      <c r="K63" s="51">
        <v>6.06</v>
      </c>
      <c r="L63" s="645">
        <v>15.72</v>
      </c>
      <c r="M63" s="727">
        <v>6.36</v>
      </c>
      <c r="N63" s="727">
        <v>16.52</v>
      </c>
      <c r="O63" s="645"/>
      <c r="P63" s="645"/>
      <c r="Q63" s="645"/>
      <c r="R63" s="645"/>
      <c r="S63" s="645"/>
      <c r="T63" s="645"/>
      <c r="U63" s="645"/>
      <c r="V63" s="645"/>
      <c r="W63" s="645"/>
      <c r="X63" s="645"/>
      <c r="Y63" s="645"/>
      <c r="Z63" s="645"/>
      <c r="AA63" s="645"/>
      <c r="AB63" s="645"/>
      <c r="AC63" s="645"/>
      <c r="AD63" s="645"/>
      <c r="AE63" s="645"/>
      <c r="AF63" s="645"/>
      <c r="AG63" s="645"/>
      <c r="AH63" s="645"/>
      <c r="AI63" s="645"/>
      <c r="AJ63" s="645"/>
      <c r="AK63" s="645"/>
      <c r="AL63" s="645"/>
      <c r="AM63" s="645"/>
      <c r="AN63" s="24">
        <v>0.44</v>
      </c>
      <c r="AO63" s="25">
        <f t="shared" si="19"/>
        <v>305.72000000000003</v>
      </c>
      <c r="AP63" s="26">
        <f t="shared" si="20"/>
        <v>300</v>
      </c>
      <c r="AQ63" s="27"/>
      <c r="AR63" s="518">
        <v>0.01</v>
      </c>
      <c r="AS63" s="28">
        <f t="shared" si="21"/>
        <v>6.16</v>
      </c>
      <c r="AT63" s="29">
        <f t="shared" si="22"/>
        <v>5.8740000000000006</v>
      </c>
      <c r="AU63" s="27"/>
      <c r="AV63" s="30">
        <f t="shared" si="23"/>
        <v>308.83999999999997</v>
      </c>
      <c r="AW63" s="31"/>
      <c r="AX63" s="32">
        <f t="shared" si="24"/>
        <v>300</v>
      </c>
      <c r="AY63" s="33">
        <f t="shared" si="25"/>
        <v>5.8740000000000006</v>
      </c>
      <c r="AZ63" s="518">
        <v>0.01</v>
      </c>
      <c r="BA63" s="34">
        <f t="shared" si="26"/>
        <v>9.2799999999999994</v>
      </c>
      <c r="BB63" s="35">
        <f t="shared" si="27"/>
        <v>8.8379999999999992</v>
      </c>
      <c r="BC63" s="36">
        <f t="shared" si="28"/>
        <v>8.8379999999999992</v>
      </c>
      <c r="BD63" s="646">
        <f t="shared" si="33"/>
        <v>6.5</v>
      </c>
      <c r="BE63" s="648"/>
      <c r="BF63" s="648"/>
      <c r="BG63" s="648"/>
      <c r="BH63" s="648"/>
      <c r="BI63" s="648"/>
      <c r="BJ63" s="648"/>
      <c r="BK63" s="648"/>
      <c r="BL63" s="646">
        <f t="shared" si="31"/>
        <v>16.16</v>
      </c>
      <c r="BM63" s="1"/>
      <c r="BN63" s="1"/>
      <c r="BO63" s="95">
        <f t="shared" si="29"/>
        <v>6.8000000000000007</v>
      </c>
      <c r="BP63" s="95"/>
      <c r="BQ63" s="95"/>
      <c r="BR63" s="95"/>
      <c r="BS63" s="95"/>
      <c r="BT63" s="95"/>
      <c r="BU63" s="95"/>
      <c r="BV63" s="95">
        <f t="shared" si="30"/>
        <v>16.96</v>
      </c>
    </row>
    <row r="64" spans="1:74" ht="15" customHeight="1" x14ac:dyDescent="0.25">
      <c r="A64" s="59">
        <v>56</v>
      </c>
      <c r="B64" s="857" t="s">
        <v>483</v>
      </c>
      <c r="C64" s="858"/>
      <c r="D64" s="858"/>
      <c r="E64" s="858"/>
      <c r="F64" s="859"/>
      <c r="G64" s="22">
        <v>2.86</v>
      </c>
      <c r="H64" s="520"/>
      <c r="I64" s="22">
        <v>4.42</v>
      </c>
      <c r="J64" s="51">
        <v>300</v>
      </c>
      <c r="K64" s="51">
        <v>3.03</v>
      </c>
      <c r="L64" s="645">
        <v>7.86</v>
      </c>
      <c r="M64" s="727">
        <v>3.18</v>
      </c>
      <c r="N64" s="727">
        <v>8.26</v>
      </c>
      <c r="O64" s="645"/>
      <c r="P64" s="645"/>
      <c r="Q64" s="645"/>
      <c r="R64" s="645"/>
      <c r="S64" s="645"/>
      <c r="T64" s="645"/>
      <c r="U64" s="645"/>
      <c r="V64" s="645"/>
      <c r="W64" s="645"/>
      <c r="X64" s="645"/>
      <c r="Y64" s="645"/>
      <c r="Z64" s="645"/>
      <c r="AA64" s="645"/>
      <c r="AB64" s="645"/>
      <c r="AC64" s="645"/>
      <c r="AD64" s="645"/>
      <c r="AE64" s="645"/>
      <c r="AF64" s="645"/>
      <c r="AG64" s="645"/>
      <c r="AH64" s="645"/>
      <c r="AI64" s="645"/>
      <c r="AJ64" s="645"/>
      <c r="AK64" s="645"/>
      <c r="AL64" s="645"/>
      <c r="AM64" s="645"/>
      <c r="AN64" s="24">
        <v>0.44</v>
      </c>
      <c r="AO64" s="25">
        <f t="shared" si="19"/>
        <v>302.86</v>
      </c>
      <c r="AP64" s="26">
        <f t="shared" si="20"/>
        <v>300</v>
      </c>
      <c r="AQ64" s="27"/>
      <c r="AR64" s="518">
        <v>0.01</v>
      </c>
      <c r="AS64" s="28">
        <f t="shared" si="21"/>
        <v>3.3</v>
      </c>
      <c r="AT64" s="29">
        <f t="shared" si="22"/>
        <v>3.157</v>
      </c>
      <c r="AU64" s="27"/>
      <c r="AV64" s="30">
        <f t="shared" si="23"/>
        <v>304.42</v>
      </c>
      <c r="AW64" s="31"/>
      <c r="AX64" s="32">
        <f t="shared" si="24"/>
        <v>300</v>
      </c>
      <c r="AY64" s="33">
        <f t="shared" si="25"/>
        <v>3.157</v>
      </c>
      <c r="AZ64" s="518">
        <v>0.01</v>
      </c>
      <c r="BA64" s="34">
        <f t="shared" si="26"/>
        <v>4.8600000000000003</v>
      </c>
      <c r="BB64" s="35">
        <f t="shared" si="27"/>
        <v>4.6390000000000002</v>
      </c>
      <c r="BC64" s="36">
        <f t="shared" si="28"/>
        <v>4.6390000000000002</v>
      </c>
      <c r="BD64" s="646">
        <f t="shared" si="33"/>
        <v>3.4699999999999998</v>
      </c>
      <c r="BE64" s="648"/>
      <c r="BF64" s="648"/>
      <c r="BG64" s="648"/>
      <c r="BH64" s="648"/>
      <c r="BI64" s="648"/>
      <c r="BJ64" s="648"/>
      <c r="BK64" s="648"/>
      <c r="BL64" s="646">
        <f t="shared" si="31"/>
        <v>8.3000000000000007</v>
      </c>
      <c r="BM64" s="1"/>
      <c r="BN64" s="1"/>
      <c r="BO64" s="95">
        <f t="shared" si="29"/>
        <v>3.62</v>
      </c>
      <c r="BP64" s="95"/>
      <c r="BQ64" s="95"/>
      <c r="BR64" s="95"/>
      <c r="BS64" s="95"/>
      <c r="BT64" s="95"/>
      <c r="BU64" s="95"/>
      <c r="BV64" s="35">
        <f t="shared" si="30"/>
        <v>8.6999999999999993</v>
      </c>
    </row>
    <row r="65" spans="1:75" ht="15" customHeight="1" x14ac:dyDescent="0.25">
      <c r="A65" s="59">
        <v>57</v>
      </c>
      <c r="B65" s="857" t="s">
        <v>484</v>
      </c>
      <c r="C65" s="858"/>
      <c r="D65" s="858"/>
      <c r="E65" s="858"/>
      <c r="F65" s="859"/>
      <c r="G65" s="22">
        <v>2.86</v>
      </c>
      <c r="H65" s="520"/>
      <c r="I65" s="22">
        <v>4.42</v>
      </c>
      <c r="J65" s="51">
        <v>300</v>
      </c>
      <c r="K65" s="51">
        <v>3.03</v>
      </c>
      <c r="L65" s="645">
        <v>7.86</v>
      </c>
      <c r="M65" s="727">
        <v>3.18</v>
      </c>
      <c r="N65" s="727">
        <v>8.26</v>
      </c>
      <c r="O65" s="645"/>
      <c r="P65" s="645"/>
      <c r="Q65" s="645"/>
      <c r="R65" s="645"/>
      <c r="S65" s="645"/>
      <c r="T65" s="645"/>
      <c r="U65" s="645"/>
      <c r="V65" s="645"/>
      <c r="W65" s="645"/>
      <c r="X65" s="645"/>
      <c r="Y65" s="645"/>
      <c r="Z65" s="645"/>
      <c r="AA65" s="645"/>
      <c r="AB65" s="645"/>
      <c r="AC65" s="645"/>
      <c r="AD65" s="645"/>
      <c r="AE65" s="645"/>
      <c r="AF65" s="645"/>
      <c r="AG65" s="645"/>
      <c r="AH65" s="645"/>
      <c r="AI65" s="645"/>
      <c r="AJ65" s="645"/>
      <c r="AK65" s="645"/>
      <c r="AL65" s="645"/>
      <c r="AM65" s="645"/>
      <c r="AN65" s="24">
        <v>0.11</v>
      </c>
      <c r="AO65" s="25">
        <f t="shared" si="19"/>
        <v>302.86</v>
      </c>
      <c r="AP65" s="26">
        <f t="shared" si="20"/>
        <v>300</v>
      </c>
      <c r="AQ65" s="27"/>
      <c r="AR65" s="518">
        <v>0.01</v>
      </c>
      <c r="AS65" s="28">
        <f t="shared" si="21"/>
        <v>2.9699999999999998</v>
      </c>
      <c r="AT65" s="29">
        <f t="shared" si="22"/>
        <v>2.827</v>
      </c>
      <c r="AU65" s="27"/>
      <c r="AV65" s="30">
        <f t="shared" si="23"/>
        <v>304.42</v>
      </c>
      <c r="AW65" s="31"/>
      <c r="AX65" s="32">
        <f t="shared" si="24"/>
        <v>300</v>
      </c>
      <c r="AY65" s="33">
        <f t="shared" si="25"/>
        <v>2.827</v>
      </c>
      <c r="AZ65" s="518">
        <v>0.01</v>
      </c>
      <c r="BA65" s="34">
        <f t="shared" si="26"/>
        <v>4.53</v>
      </c>
      <c r="BB65" s="35">
        <f t="shared" si="27"/>
        <v>4.3090000000000002</v>
      </c>
      <c r="BC65" s="36">
        <f t="shared" si="28"/>
        <v>4.3090000000000002</v>
      </c>
      <c r="BD65" s="646">
        <f t="shared" si="33"/>
        <v>3.1399999999999997</v>
      </c>
      <c r="BE65" s="648"/>
      <c r="BF65" s="648"/>
      <c r="BG65" s="648"/>
      <c r="BH65" s="648"/>
      <c r="BI65" s="648"/>
      <c r="BJ65" s="648"/>
      <c r="BK65" s="648"/>
      <c r="BL65" s="646">
        <f t="shared" si="31"/>
        <v>7.9700000000000006</v>
      </c>
      <c r="BM65" s="1"/>
      <c r="BN65" s="1"/>
      <c r="BO65" s="95">
        <f t="shared" si="29"/>
        <v>3.29</v>
      </c>
      <c r="BP65" s="95"/>
      <c r="BQ65" s="95"/>
      <c r="BR65" s="95"/>
      <c r="BS65" s="95"/>
      <c r="BT65" s="95"/>
      <c r="BU65" s="95"/>
      <c r="BV65" s="95">
        <f t="shared" si="30"/>
        <v>8.3699999999999992</v>
      </c>
    </row>
    <row r="66" spans="1:75" ht="15" customHeight="1" x14ac:dyDescent="0.25">
      <c r="A66" s="59">
        <v>58</v>
      </c>
      <c r="B66" s="857" t="s">
        <v>485</v>
      </c>
      <c r="C66" s="858"/>
      <c r="D66" s="858"/>
      <c r="E66" s="858"/>
      <c r="F66" s="859"/>
      <c r="G66" s="22">
        <v>2.86</v>
      </c>
      <c r="H66" s="520"/>
      <c r="I66" s="22">
        <v>4.42</v>
      </c>
      <c r="J66" s="51">
        <v>300</v>
      </c>
      <c r="K66" s="51">
        <v>3.03</v>
      </c>
      <c r="L66" s="645">
        <v>7.86</v>
      </c>
      <c r="M66" s="727">
        <v>3.18</v>
      </c>
      <c r="N66" s="727">
        <v>8.26</v>
      </c>
      <c r="O66" s="645"/>
      <c r="P66" s="645"/>
      <c r="Q66" s="645"/>
      <c r="R66" s="645"/>
      <c r="S66" s="645"/>
      <c r="T66" s="645"/>
      <c r="U66" s="645"/>
      <c r="V66" s="645"/>
      <c r="W66" s="645"/>
      <c r="X66" s="645"/>
      <c r="Y66" s="645"/>
      <c r="Z66" s="645"/>
      <c r="AA66" s="645"/>
      <c r="AB66" s="645"/>
      <c r="AC66" s="645"/>
      <c r="AD66" s="645"/>
      <c r="AE66" s="645"/>
      <c r="AF66" s="645"/>
      <c r="AG66" s="645"/>
      <c r="AH66" s="645"/>
      <c r="AI66" s="645"/>
      <c r="AJ66" s="645"/>
      <c r="AK66" s="645"/>
      <c r="AL66" s="645"/>
      <c r="AM66" s="645"/>
      <c r="AN66" s="24">
        <v>0.11</v>
      </c>
      <c r="AO66" s="25">
        <f t="shared" si="19"/>
        <v>302.86</v>
      </c>
      <c r="AP66" s="26">
        <f t="shared" si="20"/>
        <v>300</v>
      </c>
      <c r="AQ66" s="27"/>
      <c r="AR66" s="518">
        <v>0.01</v>
      </c>
      <c r="AS66" s="28">
        <f t="shared" si="21"/>
        <v>2.9699999999999998</v>
      </c>
      <c r="AT66" s="29">
        <f t="shared" si="22"/>
        <v>2.827</v>
      </c>
      <c r="AU66" s="27"/>
      <c r="AV66" s="30">
        <f t="shared" si="23"/>
        <v>304.42</v>
      </c>
      <c r="AW66" s="31"/>
      <c r="AX66" s="32">
        <f t="shared" si="24"/>
        <v>300</v>
      </c>
      <c r="AY66" s="33">
        <f t="shared" si="25"/>
        <v>2.827</v>
      </c>
      <c r="AZ66" s="518">
        <v>0.01</v>
      </c>
      <c r="BA66" s="34">
        <f t="shared" si="26"/>
        <v>4.53</v>
      </c>
      <c r="BB66" s="35">
        <f t="shared" si="27"/>
        <v>4.3090000000000002</v>
      </c>
      <c r="BC66" s="36">
        <f t="shared" si="28"/>
        <v>4.3090000000000002</v>
      </c>
      <c r="BD66" s="646">
        <f t="shared" si="33"/>
        <v>3.1399999999999997</v>
      </c>
      <c r="BE66" s="648"/>
      <c r="BF66" s="648"/>
      <c r="BG66" s="648"/>
      <c r="BH66" s="648"/>
      <c r="BI66" s="648"/>
      <c r="BJ66" s="648"/>
      <c r="BK66" s="648"/>
      <c r="BL66" s="646">
        <f t="shared" si="31"/>
        <v>7.9700000000000006</v>
      </c>
      <c r="BM66" s="1"/>
      <c r="BN66" s="1"/>
      <c r="BO66" s="95">
        <f t="shared" si="29"/>
        <v>3.29</v>
      </c>
      <c r="BP66" s="95"/>
      <c r="BQ66" s="95"/>
      <c r="BR66" s="95"/>
      <c r="BS66" s="95"/>
      <c r="BT66" s="95"/>
      <c r="BU66" s="95"/>
      <c r="BV66" s="95">
        <f t="shared" si="30"/>
        <v>8.3699999999999992</v>
      </c>
    </row>
    <row r="67" spans="1:75" ht="15" customHeight="1" x14ac:dyDescent="0.25">
      <c r="A67" s="59">
        <v>59</v>
      </c>
      <c r="B67" s="857" t="s">
        <v>486</v>
      </c>
      <c r="C67" s="858"/>
      <c r="D67" s="858"/>
      <c r="E67" s="858"/>
      <c r="F67" s="859"/>
      <c r="G67" s="22">
        <v>2.86</v>
      </c>
      <c r="H67" s="520"/>
      <c r="I67" s="22">
        <v>4.42</v>
      </c>
      <c r="J67" s="51">
        <v>300</v>
      </c>
      <c r="K67" s="51">
        <v>3.03</v>
      </c>
      <c r="L67" s="645">
        <v>7.86</v>
      </c>
      <c r="M67" s="727">
        <v>3.18</v>
      </c>
      <c r="N67" s="727">
        <v>8.26</v>
      </c>
      <c r="O67" s="645"/>
      <c r="P67" s="645"/>
      <c r="Q67" s="645"/>
      <c r="R67" s="645"/>
      <c r="S67" s="645"/>
      <c r="T67" s="645"/>
      <c r="U67" s="645"/>
      <c r="V67" s="645"/>
      <c r="W67" s="645"/>
      <c r="X67" s="645"/>
      <c r="Y67" s="645"/>
      <c r="Z67" s="645"/>
      <c r="AA67" s="645"/>
      <c r="AB67" s="645"/>
      <c r="AC67" s="645"/>
      <c r="AD67" s="645"/>
      <c r="AE67" s="645"/>
      <c r="AF67" s="645"/>
      <c r="AG67" s="645"/>
      <c r="AH67" s="645"/>
      <c r="AI67" s="645"/>
      <c r="AJ67" s="645"/>
      <c r="AK67" s="645"/>
      <c r="AL67" s="645"/>
      <c r="AM67" s="645"/>
      <c r="AN67" s="24">
        <v>0.11</v>
      </c>
      <c r="AO67" s="25">
        <f t="shared" si="19"/>
        <v>302.86</v>
      </c>
      <c r="AP67" s="26">
        <f t="shared" si="20"/>
        <v>300</v>
      </c>
      <c r="AQ67" s="27"/>
      <c r="AR67" s="518">
        <v>0.01</v>
      </c>
      <c r="AS67" s="28">
        <f t="shared" si="21"/>
        <v>2.9699999999999998</v>
      </c>
      <c r="AT67" s="29">
        <f t="shared" si="22"/>
        <v>2.827</v>
      </c>
      <c r="AU67" s="27"/>
      <c r="AV67" s="30">
        <f t="shared" si="23"/>
        <v>304.42</v>
      </c>
      <c r="AW67" s="31"/>
      <c r="AX67" s="32">
        <f t="shared" si="24"/>
        <v>300</v>
      </c>
      <c r="AY67" s="33">
        <f t="shared" si="25"/>
        <v>2.827</v>
      </c>
      <c r="AZ67" s="518">
        <v>0.01</v>
      </c>
      <c r="BA67" s="34">
        <f t="shared" si="26"/>
        <v>4.53</v>
      </c>
      <c r="BB67" s="35">
        <f t="shared" si="27"/>
        <v>4.3090000000000002</v>
      </c>
      <c r="BC67" s="36">
        <f t="shared" si="28"/>
        <v>4.3090000000000002</v>
      </c>
      <c r="BD67" s="649">
        <f t="shared" si="33"/>
        <v>3.1399999999999997</v>
      </c>
      <c r="BE67" s="648"/>
      <c r="BF67" s="648"/>
      <c r="BG67" s="648"/>
      <c r="BH67" s="648"/>
      <c r="BI67" s="648"/>
      <c r="BJ67" s="648"/>
      <c r="BK67" s="648"/>
      <c r="BL67" s="646">
        <f t="shared" si="31"/>
        <v>7.9700000000000006</v>
      </c>
      <c r="BM67" s="1"/>
      <c r="BN67" s="1"/>
      <c r="BO67" s="95">
        <f t="shared" si="29"/>
        <v>3.29</v>
      </c>
      <c r="BP67" s="95"/>
      <c r="BQ67" s="95"/>
      <c r="BR67" s="95"/>
      <c r="BS67" s="95"/>
      <c r="BT67" s="95"/>
      <c r="BU67" s="95"/>
      <c r="BV67" s="95">
        <f t="shared" si="30"/>
        <v>8.3699999999999992</v>
      </c>
    </row>
    <row r="68" spans="1:75" x14ac:dyDescent="0.25">
      <c r="A68" s="44"/>
      <c r="B68" s="865" t="s">
        <v>516</v>
      </c>
      <c r="C68" s="866"/>
      <c r="D68" s="866"/>
      <c r="E68" s="867"/>
      <c r="F68" s="650"/>
      <c r="G68" s="22"/>
      <c r="H68" s="55"/>
      <c r="I68" s="22"/>
      <c r="J68" s="51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1"/>
      <c r="AO68" s="25"/>
      <c r="AP68" s="651"/>
      <c r="AQ68" s="521"/>
      <c r="AR68" s="529"/>
      <c r="AS68" s="28"/>
      <c r="AT68" s="554"/>
      <c r="AU68" s="521"/>
      <c r="AV68" s="67"/>
      <c r="AW68" s="555"/>
      <c r="AX68" s="556"/>
      <c r="AY68" s="96"/>
      <c r="AZ68" s="529"/>
      <c r="BA68" s="34"/>
      <c r="BB68" s="626">
        <f>SUM(I68-I68*5%+AN69)</f>
        <v>1.47</v>
      </c>
      <c r="BC68" s="36">
        <f>SUM(I68-I68*5%+AN69)</f>
        <v>1.47</v>
      </c>
      <c r="BD68" s="95"/>
      <c r="BE68" s="95"/>
      <c r="BF68" s="95"/>
      <c r="BG68" s="95"/>
      <c r="BH68" s="95"/>
      <c r="BI68" s="95"/>
      <c r="BJ68" s="95"/>
      <c r="BK68" s="95"/>
      <c r="BL68" s="95"/>
      <c r="BM68" s="1"/>
      <c r="BN68" s="1"/>
      <c r="BO68" s="95"/>
      <c r="BP68" s="95"/>
      <c r="BQ68" s="95"/>
      <c r="BR68" s="95"/>
      <c r="BS68" s="95"/>
      <c r="BT68" s="95"/>
      <c r="BU68" s="95"/>
      <c r="BV68" s="95"/>
    </row>
    <row r="69" spans="1:75" x14ac:dyDescent="0.25">
      <c r="A69" s="44">
        <v>60</v>
      </c>
      <c r="B69" s="54" t="s">
        <v>519</v>
      </c>
      <c r="C69" s="54"/>
      <c r="D69" s="54"/>
      <c r="E69" s="54"/>
      <c r="F69" s="650"/>
      <c r="G69" s="22">
        <v>30</v>
      </c>
      <c r="H69" s="55"/>
      <c r="I69" s="22">
        <v>30</v>
      </c>
      <c r="J69" s="51"/>
      <c r="K69" s="728">
        <v>30</v>
      </c>
      <c r="L69" s="728">
        <v>30</v>
      </c>
      <c r="M69" s="729">
        <v>31.5</v>
      </c>
      <c r="N69" s="729">
        <v>31.5</v>
      </c>
      <c r="O69" s="728"/>
      <c r="P69" s="728"/>
      <c r="Q69" s="728"/>
      <c r="R69" s="728"/>
      <c r="S69" s="728"/>
      <c r="T69" s="728"/>
      <c r="U69" s="728"/>
      <c r="V69" s="728"/>
      <c r="W69" s="728"/>
      <c r="X69" s="728"/>
      <c r="Y69" s="728"/>
      <c r="Z69" s="728"/>
      <c r="AA69" s="728"/>
      <c r="AB69" s="728"/>
      <c r="AC69" s="728"/>
      <c r="AD69" s="728"/>
      <c r="AE69" s="728"/>
      <c r="AF69" s="728"/>
      <c r="AG69" s="728"/>
      <c r="AH69" s="728"/>
      <c r="AI69" s="728"/>
      <c r="AJ69" s="728"/>
      <c r="AK69" s="728"/>
      <c r="AL69" s="728"/>
      <c r="AM69" s="728"/>
      <c r="AN69" s="24">
        <v>1.47</v>
      </c>
      <c r="AO69" s="25"/>
      <c r="AP69" s="651"/>
      <c r="AQ69" s="521"/>
      <c r="AR69" s="529"/>
      <c r="AS69" s="28">
        <f t="shared" ref="AS69:AS75" si="34">SUM(G69+AN69)</f>
        <v>31.47</v>
      </c>
      <c r="AT69" s="554">
        <f>SUM(G69-G69*5%+AN70)</f>
        <v>29.97</v>
      </c>
      <c r="AU69" s="521"/>
      <c r="AV69" s="67"/>
      <c r="AW69" s="555"/>
      <c r="AX69" s="556"/>
      <c r="AY69" s="96">
        <f>SUM(G69-G69*5%+AN70)</f>
        <v>29.97</v>
      </c>
      <c r="AZ69" s="529"/>
      <c r="BA69" s="34">
        <f t="shared" ref="BA69:BA75" si="35">SUM(I69+AN69)</f>
        <v>31.47</v>
      </c>
      <c r="BB69" s="35">
        <f>SUM(I69-I69*5%+AN70)</f>
        <v>29.97</v>
      </c>
      <c r="BC69" s="36">
        <f>SUM(I69-I69*5%+AN70)</f>
        <v>29.97</v>
      </c>
      <c r="BD69" s="95">
        <v>31.47</v>
      </c>
      <c r="BE69" s="95"/>
      <c r="BF69" s="95"/>
      <c r="BG69" s="95"/>
      <c r="BH69" s="95"/>
      <c r="BI69" s="95"/>
      <c r="BJ69" s="95"/>
      <c r="BK69" s="95"/>
      <c r="BL69" s="95">
        <v>31.47</v>
      </c>
      <c r="BM69" s="1"/>
      <c r="BN69" s="1"/>
      <c r="BO69" s="95">
        <f t="shared" ref="BO69:BO75" si="36">SUM(M69+AN69)</f>
        <v>32.97</v>
      </c>
      <c r="BP69" s="95"/>
      <c r="BQ69" s="95"/>
      <c r="BR69" s="95"/>
      <c r="BS69" s="95"/>
      <c r="BT69" s="95"/>
      <c r="BU69" s="95"/>
      <c r="BV69" s="95">
        <f t="shared" ref="BV69:BV75" si="37">SUM(N69+AN69)</f>
        <v>32.97</v>
      </c>
    </row>
    <row r="70" spans="1:75" x14ac:dyDescent="0.25">
      <c r="A70" s="44">
        <v>61</v>
      </c>
      <c r="B70" s="54" t="s">
        <v>520</v>
      </c>
      <c r="C70" s="54"/>
      <c r="D70" s="54"/>
      <c r="E70" s="54"/>
      <c r="F70" s="650"/>
      <c r="G70" s="22">
        <v>30</v>
      </c>
      <c r="H70" s="55"/>
      <c r="I70" s="22">
        <v>30</v>
      </c>
      <c r="J70" s="51"/>
      <c r="K70" s="728">
        <v>30</v>
      </c>
      <c r="L70" s="728">
        <v>30</v>
      </c>
      <c r="M70" s="729">
        <v>31.5</v>
      </c>
      <c r="N70" s="729">
        <v>31.5</v>
      </c>
      <c r="O70" s="728"/>
      <c r="P70" s="728"/>
      <c r="Q70" s="728"/>
      <c r="R70" s="728"/>
      <c r="S70" s="728"/>
      <c r="T70" s="728"/>
      <c r="U70" s="728"/>
      <c r="V70" s="728"/>
      <c r="W70" s="728"/>
      <c r="X70" s="728"/>
      <c r="Y70" s="728"/>
      <c r="Z70" s="728"/>
      <c r="AA70" s="728"/>
      <c r="AB70" s="728"/>
      <c r="AC70" s="728"/>
      <c r="AD70" s="728"/>
      <c r="AE70" s="728"/>
      <c r="AF70" s="728"/>
      <c r="AG70" s="728"/>
      <c r="AH70" s="728"/>
      <c r="AI70" s="728"/>
      <c r="AJ70" s="728"/>
      <c r="AK70" s="728"/>
      <c r="AL70" s="728"/>
      <c r="AM70" s="728"/>
      <c r="AN70" s="24">
        <v>1.47</v>
      </c>
      <c r="AO70" s="25"/>
      <c r="AP70" s="651"/>
      <c r="AQ70" s="521"/>
      <c r="AR70" s="529"/>
      <c r="AS70" s="28">
        <f t="shared" si="34"/>
        <v>31.47</v>
      </c>
      <c r="AT70" s="554">
        <f>SUM(G70-G70*5%+AN72)</f>
        <v>30.17</v>
      </c>
      <c r="AU70" s="521"/>
      <c r="AV70" s="67"/>
      <c r="AW70" s="555"/>
      <c r="AX70" s="556"/>
      <c r="AY70" s="96">
        <f>SUM(G70-G70*5%+AN72)</f>
        <v>30.17</v>
      </c>
      <c r="AZ70" s="529"/>
      <c r="BA70" s="34">
        <f t="shared" si="35"/>
        <v>31.47</v>
      </c>
      <c r="BB70" s="35">
        <f>SUM(I70-I70*5%+AN72)</f>
        <v>30.17</v>
      </c>
      <c r="BC70" s="36">
        <f>SUM(I70-I70*5%+AN72)</f>
        <v>30.17</v>
      </c>
      <c r="BD70" s="95">
        <v>31.47</v>
      </c>
      <c r="BE70" s="95"/>
      <c r="BF70" s="95"/>
      <c r="BG70" s="95"/>
      <c r="BH70" s="95"/>
      <c r="BI70" s="95"/>
      <c r="BJ70" s="95"/>
      <c r="BK70" s="95"/>
      <c r="BL70" s="95">
        <v>31.47</v>
      </c>
      <c r="BM70" s="1"/>
      <c r="BN70" s="1"/>
      <c r="BO70" s="95">
        <f t="shared" si="36"/>
        <v>32.97</v>
      </c>
      <c r="BP70" s="95"/>
      <c r="BQ70" s="95"/>
      <c r="BR70" s="95"/>
      <c r="BS70" s="95"/>
      <c r="BT70" s="95"/>
      <c r="BU70" s="95"/>
      <c r="BV70" s="95">
        <f t="shared" si="37"/>
        <v>32.97</v>
      </c>
    </row>
    <row r="71" spans="1:75" x14ac:dyDescent="0.25">
      <c r="A71" s="44">
        <v>62</v>
      </c>
      <c r="B71" s="54" t="s">
        <v>603</v>
      </c>
      <c r="C71" s="54"/>
      <c r="D71" s="54"/>
      <c r="E71" s="54"/>
      <c r="F71" s="806"/>
      <c r="G71" s="734">
        <v>30</v>
      </c>
      <c r="H71" s="735"/>
      <c r="I71" s="734">
        <v>30</v>
      </c>
      <c r="J71" s="807"/>
      <c r="K71" s="808">
        <v>30</v>
      </c>
      <c r="L71" s="808">
        <v>30</v>
      </c>
      <c r="M71" s="808">
        <v>31.5</v>
      </c>
      <c r="N71" s="808">
        <v>31.5</v>
      </c>
      <c r="O71" s="808"/>
      <c r="P71" s="808"/>
      <c r="Q71" s="808"/>
      <c r="R71" s="808"/>
      <c r="S71" s="808"/>
      <c r="T71" s="808"/>
      <c r="U71" s="808"/>
      <c r="V71" s="808"/>
      <c r="W71" s="808"/>
      <c r="X71" s="808"/>
      <c r="Y71" s="808"/>
      <c r="Z71" s="808"/>
      <c r="AA71" s="808"/>
      <c r="AB71" s="808"/>
      <c r="AC71" s="808"/>
      <c r="AD71" s="808"/>
      <c r="AE71" s="808"/>
      <c r="AF71" s="808"/>
      <c r="AG71" s="808"/>
      <c r="AH71" s="808"/>
      <c r="AI71" s="808"/>
      <c r="AJ71" s="808"/>
      <c r="AK71" s="808"/>
      <c r="AL71" s="808"/>
      <c r="AM71" s="808"/>
      <c r="AN71" s="737">
        <v>1.67</v>
      </c>
      <c r="AO71" s="802"/>
      <c r="AP71" s="809"/>
      <c r="AQ71" s="810"/>
      <c r="AR71" s="811"/>
      <c r="AS71" s="740">
        <f t="shared" si="34"/>
        <v>31.67</v>
      </c>
      <c r="AT71" s="812">
        <f>SUM(G71-G71*5%+AN72)</f>
        <v>30.17</v>
      </c>
      <c r="AU71" s="810"/>
      <c r="AV71" s="742"/>
      <c r="AW71" s="813"/>
      <c r="AX71" s="814"/>
      <c r="AY71" s="815">
        <f>SUM(G71-G71*5%+AN72)</f>
        <v>30.17</v>
      </c>
      <c r="AZ71" s="811"/>
      <c r="BA71" s="746">
        <f t="shared" si="35"/>
        <v>31.67</v>
      </c>
      <c r="BB71" s="747">
        <f>SUM(I71-I71*5%+AN72)</f>
        <v>30.17</v>
      </c>
      <c r="BC71" s="748">
        <f>SUM(I71-I71*5%+AN72)</f>
        <v>30.17</v>
      </c>
      <c r="BD71" s="771">
        <v>31.67</v>
      </c>
      <c r="BE71" s="771"/>
      <c r="BF71" s="771"/>
      <c r="BG71" s="771"/>
      <c r="BH71" s="771"/>
      <c r="BI71" s="771"/>
      <c r="BJ71" s="771"/>
      <c r="BK71" s="771"/>
      <c r="BL71" s="771">
        <v>31.67</v>
      </c>
      <c r="BM71" s="718"/>
      <c r="BN71" s="718"/>
      <c r="BO71" s="95">
        <f t="shared" si="36"/>
        <v>33.17</v>
      </c>
      <c r="BP71" s="95"/>
      <c r="BQ71" s="95"/>
      <c r="BR71" s="95"/>
      <c r="BS71" s="95"/>
      <c r="BT71" s="95"/>
      <c r="BU71" s="95"/>
      <c r="BV71" s="95">
        <f t="shared" si="37"/>
        <v>33.17</v>
      </c>
    </row>
    <row r="72" spans="1:75" x14ac:dyDescent="0.25">
      <c r="A72" s="44">
        <v>63</v>
      </c>
      <c r="B72" s="54" t="s">
        <v>604</v>
      </c>
      <c r="C72" s="54"/>
      <c r="D72" s="54"/>
      <c r="E72" s="54"/>
      <c r="F72" s="806"/>
      <c r="G72" s="734">
        <v>30</v>
      </c>
      <c r="H72" s="735"/>
      <c r="I72" s="734">
        <v>30</v>
      </c>
      <c r="J72" s="807"/>
      <c r="K72" s="808">
        <v>30</v>
      </c>
      <c r="L72" s="808">
        <v>30</v>
      </c>
      <c r="M72" s="808">
        <v>31.5</v>
      </c>
      <c r="N72" s="808">
        <v>31.5</v>
      </c>
      <c r="O72" s="808"/>
      <c r="P72" s="808"/>
      <c r="Q72" s="808"/>
      <c r="R72" s="808"/>
      <c r="S72" s="808"/>
      <c r="T72" s="808"/>
      <c r="U72" s="808"/>
      <c r="V72" s="808"/>
      <c r="W72" s="808"/>
      <c r="X72" s="808"/>
      <c r="Y72" s="808"/>
      <c r="Z72" s="808"/>
      <c r="AA72" s="808"/>
      <c r="AB72" s="808"/>
      <c r="AC72" s="808"/>
      <c r="AD72" s="808"/>
      <c r="AE72" s="808"/>
      <c r="AF72" s="808"/>
      <c r="AG72" s="808"/>
      <c r="AH72" s="808"/>
      <c r="AI72" s="808"/>
      <c r="AJ72" s="808"/>
      <c r="AK72" s="808"/>
      <c r="AL72" s="808"/>
      <c r="AM72" s="808"/>
      <c r="AN72" s="737">
        <v>1.67</v>
      </c>
      <c r="AO72" s="802"/>
      <c r="AP72" s="809"/>
      <c r="AQ72" s="810"/>
      <c r="AR72" s="811"/>
      <c r="AS72" s="740">
        <f t="shared" si="34"/>
        <v>31.67</v>
      </c>
      <c r="AT72" s="812">
        <f>SUM(G72-G72*5%+AN73)</f>
        <v>29.4</v>
      </c>
      <c r="AU72" s="810"/>
      <c r="AV72" s="742"/>
      <c r="AW72" s="813"/>
      <c r="AX72" s="814"/>
      <c r="AY72" s="815">
        <f>SUM(G72-G72*5%+AN73)</f>
        <v>29.4</v>
      </c>
      <c r="AZ72" s="811"/>
      <c r="BA72" s="746">
        <f t="shared" si="35"/>
        <v>31.67</v>
      </c>
      <c r="BB72" s="747">
        <f>SUM(I72-I72*5%+AN73)</f>
        <v>29.4</v>
      </c>
      <c r="BC72" s="748">
        <f>SUM(I72-I72*5%+AN73)</f>
        <v>29.4</v>
      </c>
      <c r="BD72" s="771">
        <v>31.67</v>
      </c>
      <c r="BE72" s="771"/>
      <c r="BF72" s="771"/>
      <c r="BG72" s="771"/>
      <c r="BH72" s="771"/>
      <c r="BI72" s="771"/>
      <c r="BJ72" s="771"/>
      <c r="BK72" s="771"/>
      <c r="BL72" s="771">
        <v>31.67</v>
      </c>
      <c r="BM72" s="718"/>
      <c r="BN72" s="718"/>
      <c r="BO72" s="95">
        <f t="shared" si="36"/>
        <v>33.17</v>
      </c>
      <c r="BP72" s="95"/>
      <c r="BQ72" s="95"/>
      <c r="BR72" s="95"/>
      <c r="BS72" s="95"/>
      <c r="BT72" s="95"/>
      <c r="BU72" s="95"/>
      <c r="BV72" s="95">
        <f t="shared" si="37"/>
        <v>33.17</v>
      </c>
    </row>
    <row r="73" spans="1:75" x14ac:dyDescent="0.25">
      <c r="A73" s="44">
        <v>64</v>
      </c>
      <c r="B73" s="54" t="s">
        <v>521</v>
      </c>
      <c r="C73" s="54"/>
      <c r="D73" s="54"/>
      <c r="E73" s="54"/>
      <c r="F73" s="650"/>
      <c r="G73" s="22">
        <v>30</v>
      </c>
      <c r="H73" s="55"/>
      <c r="I73" s="22">
        <v>30</v>
      </c>
      <c r="J73" s="51"/>
      <c r="K73" s="728">
        <v>30</v>
      </c>
      <c r="L73" s="728">
        <v>30</v>
      </c>
      <c r="M73" s="729">
        <v>31.5</v>
      </c>
      <c r="N73" s="729">
        <v>31.5</v>
      </c>
      <c r="O73" s="728"/>
      <c r="P73" s="728"/>
      <c r="Q73" s="728"/>
      <c r="R73" s="728"/>
      <c r="S73" s="728"/>
      <c r="T73" s="728"/>
      <c r="U73" s="728"/>
      <c r="V73" s="728"/>
      <c r="W73" s="728"/>
      <c r="X73" s="728"/>
      <c r="Y73" s="728"/>
      <c r="Z73" s="728"/>
      <c r="AA73" s="728"/>
      <c r="AB73" s="728"/>
      <c r="AC73" s="728"/>
      <c r="AD73" s="728"/>
      <c r="AE73" s="728"/>
      <c r="AF73" s="728"/>
      <c r="AG73" s="728"/>
      <c r="AH73" s="728"/>
      <c r="AI73" s="728"/>
      <c r="AJ73" s="728"/>
      <c r="AK73" s="728"/>
      <c r="AL73" s="728"/>
      <c r="AM73" s="728"/>
      <c r="AN73" s="22">
        <v>0.9</v>
      </c>
      <c r="AO73" s="25"/>
      <c r="AP73" s="651"/>
      <c r="AQ73" s="521"/>
      <c r="AR73" s="529"/>
      <c r="AS73" s="28">
        <f t="shared" si="34"/>
        <v>30.9</v>
      </c>
      <c r="AT73" s="554"/>
      <c r="AU73" s="521"/>
      <c r="AV73" s="67"/>
      <c r="AW73" s="555"/>
      <c r="AX73" s="556"/>
      <c r="AY73" s="96"/>
      <c r="AZ73" s="529"/>
      <c r="BA73" s="34">
        <f t="shared" si="35"/>
        <v>30.9</v>
      </c>
      <c r="BB73" s="35"/>
      <c r="BC73" s="36"/>
      <c r="BD73" s="35">
        <v>30.9</v>
      </c>
      <c r="BE73" s="35"/>
      <c r="BF73" s="35"/>
      <c r="BG73" s="35"/>
      <c r="BH73" s="35"/>
      <c r="BI73" s="35"/>
      <c r="BJ73" s="35"/>
      <c r="BK73" s="35"/>
      <c r="BL73" s="35">
        <v>30.9</v>
      </c>
      <c r="BM73" s="1"/>
      <c r="BN73" s="1"/>
      <c r="BO73" s="35">
        <f t="shared" si="36"/>
        <v>32.4</v>
      </c>
      <c r="BP73" s="95"/>
      <c r="BQ73" s="95"/>
      <c r="BR73" s="95"/>
      <c r="BS73" s="95"/>
      <c r="BT73" s="95"/>
      <c r="BU73" s="95"/>
      <c r="BV73" s="35">
        <f t="shared" si="37"/>
        <v>32.4</v>
      </c>
    </row>
    <row r="74" spans="1:75" x14ac:dyDescent="0.25">
      <c r="A74" s="44">
        <v>65</v>
      </c>
      <c r="B74" s="54" t="s">
        <v>517</v>
      </c>
      <c r="C74" s="54"/>
      <c r="D74" s="54"/>
      <c r="E74" s="54"/>
      <c r="F74" s="650"/>
      <c r="G74" s="22">
        <v>90</v>
      </c>
      <c r="H74" s="55"/>
      <c r="I74" s="22">
        <v>90</v>
      </c>
      <c r="J74" s="51"/>
      <c r="K74" s="728">
        <v>90</v>
      </c>
      <c r="L74" s="728">
        <v>90</v>
      </c>
      <c r="M74" s="729">
        <v>94.5</v>
      </c>
      <c r="N74" s="729">
        <v>94.5</v>
      </c>
      <c r="O74" s="728"/>
      <c r="P74" s="728"/>
      <c r="Q74" s="728"/>
      <c r="R74" s="728"/>
      <c r="S74" s="728"/>
      <c r="T74" s="728"/>
      <c r="U74" s="728"/>
      <c r="V74" s="728"/>
      <c r="W74" s="728"/>
      <c r="X74" s="728"/>
      <c r="Y74" s="728"/>
      <c r="Z74" s="728"/>
      <c r="AA74" s="728"/>
      <c r="AB74" s="728"/>
      <c r="AC74" s="728"/>
      <c r="AD74" s="728"/>
      <c r="AE74" s="728"/>
      <c r="AF74" s="728"/>
      <c r="AG74" s="728"/>
      <c r="AH74" s="728"/>
      <c r="AI74" s="728"/>
      <c r="AJ74" s="728"/>
      <c r="AK74" s="728"/>
      <c r="AL74" s="728"/>
      <c r="AM74" s="728"/>
      <c r="AN74" s="24">
        <v>3.58</v>
      </c>
      <c r="AO74" s="25"/>
      <c r="AP74" s="651"/>
      <c r="AQ74" s="521"/>
      <c r="AR74" s="529"/>
      <c r="AS74" s="28">
        <f t="shared" si="34"/>
        <v>93.58</v>
      </c>
      <c r="AT74" s="554"/>
      <c r="AU74" s="521"/>
      <c r="AV74" s="67"/>
      <c r="AW74" s="555"/>
      <c r="AX74" s="556"/>
      <c r="AY74" s="96"/>
      <c r="AZ74" s="529"/>
      <c r="BA74" s="34">
        <f t="shared" si="35"/>
        <v>93.58</v>
      </c>
      <c r="BB74" s="35"/>
      <c r="BC74" s="36"/>
      <c r="BD74" s="95">
        <v>93.58</v>
      </c>
      <c r="BE74" s="95"/>
      <c r="BF74" s="95"/>
      <c r="BG74" s="95"/>
      <c r="BH74" s="95"/>
      <c r="BI74" s="95"/>
      <c r="BJ74" s="95"/>
      <c r="BK74" s="95"/>
      <c r="BL74" s="95">
        <v>93.58</v>
      </c>
      <c r="BM74" s="1"/>
      <c r="BN74" s="1"/>
      <c r="BO74" s="95">
        <f t="shared" si="36"/>
        <v>98.08</v>
      </c>
      <c r="BP74" s="95"/>
      <c r="BQ74" s="95"/>
      <c r="BR74" s="95"/>
      <c r="BS74" s="95"/>
      <c r="BT74" s="95"/>
      <c r="BU74" s="95"/>
      <c r="BV74" s="95">
        <f t="shared" si="37"/>
        <v>98.08</v>
      </c>
    </row>
    <row r="75" spans="1:75" x14ac:dyDescent="0.25">
      <c r="A75" s="44">
        <v>66</v>
      </c>
      <c r="B75" s="54" t="s">
        <v>518</v>
      </c>
      <c r="C75" s="54"/>
      <c r="D75" s="54"/>
      <c r="E75" s="54"/>
      <c r="F75" s="650"/>
      <c r="G75" s="22">
        <v>90</v>
      </c>
      <c r="H75" s="55"/>
      <c r="I75" s="22">
        <v>90</v>
      </c>
      <c r="J75" s="51"/>
      <c r="K75" s="728">
        <v>90</v>
      </c>
      <c r="L75" s="728">
        <v>90</v>
      </c>
      <c r="M75" s="729">
        <v>94.5</v>
      </c>
      <c r="N75" s="729">
        <v>94.5</v>
      </c>
      <c r="O75" s="728"/>
      <c r="P75" s="728"/>
      <c r="Q75" s="728"/>
      <c r="R75" s="728"/>
      <c r="S75" s="728"/>
      <c r="T75" s="728"/>
      <c r="U75" s="728"/>
      <c r="V75" s="728"/>
      <c r="W75" s="728"/>
      <c r="X75" s="728"/>
      <c r="Y75" s="728"/>
      <c r="Z75" s="728"/>
      <c r="AA75" s="728"/>
      <c r="AB75" s="728"/>
      <c r="AC75" s="728"/>
      <c r="AD75" s="728"/>
      <c r="AE75" s="728"/>
      <c r="AF75" s="728"/>
      <c r="AG75" s="728"/>
      <c r="AH75" s="728"/>
      <c r="AI75" s="728"/>
      <c r="AJ75" s="728"/>
      <c r="AK75" s="728"/>
      <c r="AL75" s="728"/>
      <c r="AM75" s="728"/>
      <c r="AN75" s="24">
        <v>3.58</v>
      </c>
      <c r="AO75" s="25"/>
      <c r="AP75" s="651"/>
      <c r="AQ75" s="521"/>
      <c r="AR75" s="529"/>
      <c r="AS75" s="28">
        <f t="shared" si="34"/>
        <v>93.58</v>
      </c>
      <c r="AT75" s="554"/>
      <c r="AU75" s="521"/>
      <c r="AV75" s="67"/>
      <c r="AW75" s="555"/>
      <c r="AX75" s="556"/>
      <c r="AY75" s="96"/>
      <c r="AZ75" s="529"/>
      <c r="BA75" s="34">
        <f t="shared" si="35"/>
        <v>93.58</v>
      </c>
      <c r="BB75" s="35"/>
      <c r="BC75" s="36"/>
      <c r="BD75" s="95">
        <v>93.58</v>
      </c>
      <c r="BE75" s="95"/>
      <c r="BF75" s="95"/>
      <c r="BG75" s="95"/>
      <c r="BH75" s="95"/>
      <c r="BI75" s="95"/>
      <c r="BJ75" s="95"/>
      <c r="BK75" s="95"/>
      <c r="BL75" s="95">
        <v>93.58</v>
      </c>
      <c r="BM75" s="1"/>
      <c r="BN75" s="1"/>
      <c r="BO75" s="95">
        <f t="shared" si="36"/>
        <v>98.08</v>
      </c>
      <c r="BP75" s="95"/>
      <c r="BQ75" s="95"/>
      <c r="BR75" s="95"/>
      <c r="BS75" s="95"/>
      <c r="BT75" s="95"/>
      <c r="BU75" s="95"/>
      <c r="BV75" s="95">
        <f t="shared" si="37"/>
        <v>98.08</v>
      </c>
    </row>
    <row r="76" spans="1:75" x14ac:dyDescent="0.25">
      <c r="A76" s="863" t="s">
        <v>88</v>
      </c>
      <c r="B76" s="863"/>
      <c r="C76" s="863"/>
      <c r="D76" s="863"/>
      <c r="E76" s="863"/>
      <c r="F76" s="863"/>
      <c r="G76" s="863"/>
      <c r="H76" s="863"/>
      <c r="I76" s="863"/>
      <c r="J76" s="863"/>
      <c r="K76" s="863"/>
      <c r="L76" s="863"/>
      <c r="M76" s="863"/>
      <c r="N76" s="863"/>
      <c r="O76" s="863"/>
      <c r="P76" s="863"/>
      <c r="Q76" s="863"/>
      <c r="R76" s="863"/>
      <c r="S76" s="863"/>
      <c r="T76" s="863"/>
      <c r="U76" s="863"/>
      <c r="V76" s="863"/>
      <c r="W76" s="863"/>
      <c r="X76" s="863"/>
      <c r="Y76" s="863"/>
      <c r="Z76" s="863"/>
      <c r="AA76" s="863"/>
      <c r="AB76" s="863"/>
      <c r="AC76" s="863"/>
      <c r="AD76" s="863"/>
      <c r="AE76" s="863"/>
      <c r="AF76" s="863"/>
      <c r="AG76" s="863"/>
      <c r="AH76" s="863"/>
      <c r="AI76" s="863"/>
      <c r="AJ76" s="863"/>
      <c r="AK76" s="863"/>
      <c r="AL76" s="863"/>
      <c r="AM76" s="863"/>
      <c r="AN76" s="863"/>
      <c r="AO76" s="863"/>
      <c r="AP76" s="863"/>
      <c r="AQ76" s="863"/>
      <c r="AR76" s="863"/>
      <c r="AS76" s="863"/>
      <c r="AT76" s="863"/>
      <c r="AU76" s="863"/>
      <c r="AV76" s="863"/>
      <c r="AW76" s="863"/>
      <c r="AX76" s="863"/>
      <c r="AY76" s="863"/>
      <c r="AZ76" s="863"/>
      <c r="BA76" s="863"/>
      <c r="BB76" s="864"/>
      <c r="BC76" s="612"/>
      <c r="BD76" s="95"/>
      <c r="BE76" s="95"/>
      <c r="BF76" s="95"/>
      <c r="BG76" s="95"/>
      <c r="BH76" s="95"/>
      <c r="BI76" s="95"/>
      <c r="BJ76" s="95"/>
      <c r="BK76" s="95"/>
      <c r="BL76" s="95"/>
      <c r="BM76" s="1"/>
      <c r="BN76" s="1"/>
      <c r="BO76" s="95"/>
      <c r="BP76" s="95"/>
      <c r="BQ76" s="95"/>
      <c r="BR76" s="95"/>
      <c r="BS76" s="95"/>
      <c r="BT76" s="95"/>
      <c r="BU76" s="95"/>
      <c r="BV76" s="95"/>
    </row>
    <row r="77" spans="1:75" x14ac:dyDescent="0.25">
      <c r="A77" s="44">
        <v>67</v>
      </c>
      <c r="B77" s="53" t="s">
        <v>89</v>
      </c>
      <c r="C77" s="54"/>
      <c r="D77" s="54"/>
      <c r="E77" s="54"/>
      <c r="F77" s="61"/>
      <c r="G77" s="62">
        <v>2.8</v>
      </c>
      <c r="H77" s="63"/>
      <c r="I77" s="22">
        <v>4.32</v>
      </c>
      <c r="J77" s="51">
        <v>200</v>
      </c>
      <c r="K77" s="652">
        <f>SUM(BD77-AN77)</f>
        <v>2.9709999999999996</v>
      </c>
      <c r="L77" s="652">
        <f>SUM(BL77-AN77)</f>
        <v>4.7570000000000006</v>
      </c>
      <c r="M77" s="730">
        <f>SUM(BO77-AN77)</f>
        <v>3.1220499999999998</v>
      </c>
      <c r="N77" s="730">
        <f t="shared" ref="N77:N86" si="38">SUM(BV77-AN77)</f>
        <v>4.9973500000000008</v>
      </c>
      <c r="O77" s="652"/>
      <c r="P77" s="652"/>
      <c r="Q77" s="652"/>
      <c r="R77" s="652"/>
      <c r="S77" s="652"/>
      <c r="T77" s="652"/>
      <c r="U77" s="652"/>
      <c r="V77" s="652"/>
      <c r="W77" s="652"/>
      <c r="X77" s="652"/>
      <c r="Y77" s="652"/>
      <c r="Z77" s="652"/>
      <c r="AA77" s="652"/>
      <c r="AB77" s="652"/>
      <c r="AC77" s="652"/>
      <c r="AD77" s="652"/>
      <c r="AE77" s="652"/>
      <c r="AF77" s="652"/>
      <c r="AG77" s="652"/>
      <c r="AH77" s="652"/>
      <c r="AI77" s="652"/>
      <c r="AJ77" s="652"/>
      <c r="AK77" s="652"/>
      <c r="AL77" s="652"/>
      <c r="AM77" s="652"/>
      <c r="AN77" s="24">
        <v>0.05</v>
      </c>
      <c r="AO77" s="64">
        <f t="shared" ref="AO77:AO99" si="39">SUM(G77+J77)</f>
        <v>202.8</v>
      </c>
      <c r="AP77" s="65">
        <f t="shared" ref="AP77:AP100" si="40">ROUND(G77-G77*5%+J77,-2)</f>
        <v>200</v>
      </c>
      <c r="AQ77" s="66"/>
      <c r="AR77" s="523">
        <v>0</v>
      </c>
      <c r="AS77" s="524">
        <f t="shared" ref="AS77:AS110" si="41">SUM(G77+AN77)</f>
        <v>2.8499999999999996</v>
      </c>
      <c r="AT77" s="29">
        <f t="shared" ref="AT77:AT101" si="42">SUM(G77-G77*5%+AN77)</f>
        <v>2.7099999999999995</v>
      </c>
      <c r="AU77" s="66"/>
      <c r="AV77" s="30">
        <f t="shared" ref="AV77:AV99" si="43">SUM(I77+J77)</f>
        <v>204.32</v>
      </c>
      <c r="AW77" s="31"/>
      <c r="AX77" s="32">
        <f t="shared" ref="AX77:AX99" si="44">ROUND(I77-I77*5%+J77,-2)</f>
        <v>200</v>
      </c>
      <c r="AY77" s="33">
        <f t="shared" ref="AY77:AY99" si="45">SUM(G77-G77*5%+AN77)</f>
        <v>2.7099999999999995</v>
      </c>
      <c r="AZ77" s="33"/>
      <c r="BA77" s="34">
        <f t="shared" ref="BA77:BA110" si="46">SUM(I77+AN77)</f>
        <v>4.37</v>
      </c>
      <c r="BB77" s="35">
        <f>SUM(I77-I77*5%+AN77)</f>
        <v>4.1539999999999999</v>
      </c>
      <c r="BC77" s="36">
        <f t="shared" ref="BC77:BC88" si="47">SUM(I77-I77*5%+AN77)</f>
        <v>4.1539999999999999</v>
      </c>
      <c r="BD77" s="35">
        <f>SUM(AS77+AS77*6%)</f>
        <v>3.0209999999999995</v>
      </c>
      <c r="BE77" s="95"/>
      <c r="BF77" s="95"/>
      <c r="BG77" s="95"/>
      <c r="BH77" s="95"/>
      <c r="BI77" s="95"/>
      <c r="BJ77" s="95"/>
      <c r="BK77" s="95"/>
      <c r="BL77" s="35">
        <f>SUM(BA77*1.1)</f>
        <v>4.8070000000000004</v>
      </c>
      <c r="BM77" s="1"/>
      <c r="BN77" s="1"/>
      <c r="BO77" s="35">
        <f>SUM(BD77+BD77*5%)</f>
        <v>3.1720499999999996</v>
      </c>
      <c r="BP77" s="95"/>
      <c r="BQ77" s="95"/>
      <c r="BR77" s="95"/>
      <c r="BS77" s="95"/>
      <c r="BT77" s="95"/>
      <c r="BU77" s="95"/>
      <c r="BV77" s="35">
        <f>SUM(BL77+BL77*5%)</f>
        <v>5.0473500000000007</v>
      </c>
      <c r="BW77" s="724">
        <f>SUM(BL77*1.1)</f>
        <v>5.287700000000001</v>
      </c>
    </row>
    <row r="78" spans="1:75" x14ac:dyDescent="0.25">
      <c r="A78" s="44">
        <v>68</v>
      </c>
      <c r="B78" s="889" t="s">
        <v>90</v>
      </c>
      <c r="C78" s="890"/>
      <c r="D78" s="890"/>
      <c r="E78" s="890"/>
      <c r="F78" s="891"/>
      <c r="G78" s="62">
        <v>3.52</v>
      </c>
      <c r="H78" s="63"/>
      <c r="I78" s="22">
        <v>4.99</v>
      </c>
      <c r="J78" s="525"/>
      <c r="K78" s="652">
        <f t="shared" ref="K78:K110" si="48">SUM(BD78-AN78)</f>
        <v>3.7311999999999999</v>
      </c>
      <c r="L78" s="652">
        <f t="shared" ref="L78:L105" si="49">SUM(BL78-AN78)</f>
        <v>5.4890000000000008</v>
      </c>
      <c r="M78" s="730">
        <f>SUM(BO78-AN78)</f>
        <v>3.9177599999999999</v>
      </c>
      <c r="N78" s="730">
        <f t="shared" si="38"/>
        <v>5.7634500000000006</v>
      </c>
      <c r="O78" s="652"/>
      <c r="P78" s="652"/>
      <c r="Q78" s="652"/>
      <c r="R78" s="652"/>
      <c r="S78" s="652"/>
      <c r="T78" s="652"/>
      <c r="U78" s="652"/>
      <c r="V78" s="652"/>
      <c r="W78" s="652"/>
      <c r="X78" s="652"/>
      <c r="Y78" s="652"/>
      <c r="Z78" s="652"/>
      <c r="AA78" s="652"/>
      <c r="AB78" s="652"/>
      <c r="AC78" s="652"/>
      <c r="AD78" s="652"/>
      <c r="AE78" s="652"/>
      <c r="AF78" s="652"/>
      <c r="AG78" s="652"/>
      <c r="AH78" s="652"/>
      <c r="AI78" s="652"/>
      <c r="AJ78" s="652"/>
      <c r="AK78" s="652"/>
      <c r="AL78" s="652"/>
      <c r="AM78" s="652"/>
      <c r="AN78" s="24">
        <f t="shared" ref="AN78" si="50">SUM(J78/10000)</f>
        <v>0</v>
      </c>
      <c r="AO78" s="64">
        <f t="shared" si="39"/>
        <v>3.52</v>
      </c>
      <c r="AP78" s="65">
        <f t="shared" si="40"/>
        <v>0</v>
      </c>
      <c r="AQ78" s="64"/>
      <c r="AR78" s="64">
        <v>0</v>
      </c>
      <c r="AS78" s="28">
        <f t="shared" si="41"/>
        <v>3.52</v>
      </c>
      <c r="AT78" s="29">
        <f t="shared" si="42"/>
        <v>3.3439999999999999</v>
      </c>
      <c r="AU78" s="64"/>
      <c r="AV78" s="67">
        <f t="shared" si="43"/>
        <v>4.99</v>
      </c>
      <c r="AW78" s="31"/>
      <c r="AX78" s="32">
        <f t="shared" si="44"/>
        <v>0</v>
      </c>
      <c r="AY78" s="33">
        <f t="shared" si="45"/>
        <v>3.3439999999999999</v>
      </c>
      <c r="AZ78" s="33"/>
      <c r="BA78" s="34">
        <f t="shared" si="46"/>
        <v>4.99</v>
      </c>
      <c r="BB78" s="35">
        <f>SUM(I78-I78*5%+AN78)</f>
        <v>4.7404999999999999</v>
      </c>
      <c r="BC78" s="36">
        <f t="shared" si="47"/>
        <v>4.7404999999999999</v>
      </c>
      <c r="BD78" s="35">
        <f t="shared" ref="BD78:BD140" si="51">SUM(AS78+AS78*6%)</f>
        <v>3.7311999999999999</v>
      </c>
      <c r="BE78" s="1"/>
      <c r="BF78" s="1"/>
      <c r="BG78" s="1"/>
      <c r="BH78" s="1"/>
      <c r="BI78" s="1"/>
      <c r="BJ78" s="1"/>
      <c r="BK78" s="1"/>
      <c r="BL78" s="35">
        <f t="shared" ref="BL78:BL140" si="52">SUM(BA78*1.1)</f>
        <v>5.4890000000000008</v>
      </c>
      <c r="BM78" s="1"/>
      <c r="BN78" s="1"/>
      <c r="BO78" s="35">
        <f>SUM(BD78+BD78*5%)</f>
        <v>3.9177599999999999</v>
      </c>
      <c r="BP78" s="95"/>
      <c r="BQ78" s="95"/>
      <c r="BR78" s="95"/>
      <c r="BS78" s="95"/>
      <c r="BT78" s="95"/>
      <c r="BU78" s="95"/>
      <c r="BV78" s="35">
        <f>SUM(BL78+BL78*5%)</f>
        <v>5.7634500000000006</v>
      </c>
    </row>
    <row r="79" spans="1:75" x14ac:dyDescent="0.25">
      <c r="A79" s="44">
        <v>69</v>
      </c>
      <c r="B79" s="589" t="s">
        <v>91</v>
      </c>
      <c r="C79" s="590"/>
      <c r="D79" s="590"/>
      <c r="E79" s="590"/>
      <c r="F79" s="526"/>
      <c r="G79" s="62">
        <v>4.6399999999999997</v>
      </c>
      <c r="H79" s="63"/>
      <c r="I79" s="22">
        <v>6.04</v>
      </c>
      <c r="J79" s="525">
        <v>200</v>
      </c>
      <c r="K79" s="652">
        <f t="shared" si="48"/>
        <v>4.9213999999999993</v>
      </c>
      <c r="L79" s="652">
        <f t="shared" si="49"/>
        <v>6.6490000000000009</v>
      </c>
      <c r="M79" s="730">
        <f>SUM(BO79-AN79)</f>
        <v>5.1699699999999993</v>
      </c>
      <c r="N79" s="730">
        <f t="shared" si="38"/>
        <v>6.983950000000001</v>
      </c>
      <c r="O79" s="652"/>
      <c r="P79" s="652"/>
      <c r="Q79" s="652"/>
      <c r="R79" s="652"/>
      <c r="S79" s="652"/>
      <c r="T79" s="652"/>
      <c r="U79" s="652"/>
      <c r="V79" s="652"/>
      <c r="W79" s="652"/>
      <c r="X79" s="652"/>
      <c r="Y79" s="652"/>
      <c r="Z79" s="652"/>
      <c r="AA79" s="652"/>
      <c r="AB79" s="652"/>
      <c r="AC79" s="652"/>
      <c r="AD79" s="652"/>
      <c r="AE79" s="652"/>
      <c r="AF79" s="652"/>
      <c r="AG79" s="652"/>
      <c r="AH79" s="652"/>
      <c r="AI79" s="652"/>
      <c r="AJ79" s="652"/>
      <c r="AK79" s="652"/>
      <c r="AL79" s="652"/>
      <c r="AM79" s="652"/>
      <c r="AN79" s="24">
        <v>0.05</v>
      </c>
      <c r="AO79" s="64">
        <f t="shared" si="39"/>
        <v>204.64</v>
      </c>
      <c r="AP79" s="65">
        <f t="shared" si="40"/>
        <v>200</v>
      </c>
      <c r="AQ79" s="64"/>
      <c r="AR79" s="62">
        <v>0</v>
      </c>
      <c r="AS79" s="524">
        <f t="shared" si="41"/>
        <v>4.6899999999999995</v>
      </c>
      <c r="AT79" s="29">
        <f t="shared" si="42"/>
        <v>4.4579999999999993</v>
      </c>
      <c r="AU79" s="64"/>
      <c r="AV79" s="67">
        <f t="shared" si="43"/>
        <v>206.04</v>
      </c>
      <c r="AW79" s="31"/>
      <c r="AX79" s="32">
        <f t="shared" si="44"/>
        <v>200</v>
      </c>
      <c r="AY79" s="33">
        <f t="shared" si="45"/>
        <v>4.4579999999999993</v>
      </c>
      <c r="AZ79" s="33"/>
      <c r="BA79" s="34">
        <f t="shared" si="46"/>
        <v>6.09</v>
      </c>
      <c r="BB79" s="35">
        <f>SUM(I79-I79*5%+AN79)</f>
        <v>5.7879999999999994</v>
      </c>
      <c r="BC79" s="36">
        <f t="shared" si="47"/>
        <v>5.7879999999999994</v>
      </c>
      <c r="BD79" s="35">
        <f t="shared" si="51"/>
        <v>4.9713999999999992</v>
      </c>
      <c r="BE79" s="1"/>
      <c r="BF79" s="1"/>
      <c r="BG79" s="1"/>
      <c r="BH79" s="1"/>
      <c r="BI79" s="1"/>
      <c r="BJ79" s="1"/>
      <c r="BK79" s="1"/>
      <c r="BL79" s="35">
        <f t="shared" si="52"/>
        <v>6.6990000000000007</v>
      </c>
      <c r="BM79" s="1"/>
      <c r="BN79" s="1"/>
      <c r="BO79" s="35">
        <f>SUM(BD79+BD79*5%)</f>
        <v>5.2199699999999991</v>
      </c>
      <c r="BP79" s="95"/>
      <c r="BQ79" s="95"/>
      <c r="BR79" s="95"/>
      <c r="BS79" s="95"/>
      <c r="BT79" s="95"/>
      <c r="BU79" s="95"/>
      <c r="BV79" s="35">
        <f>SUM(BL79+BL79*5%)</f>
        <v>7.0339500000000008</v>
      </c>
    </row>
    <row r="80" spans="1:75" x14ac:dyDescent="0.25">
      <c r="A80" s="59">
        <v>70</v>
      </c>
      <c r="B80" s="503" t="s">
        <v>92</v>
      </c>
      <c r="C80" s="68"/>
      <c r="D80" s="68"/>
      <c r="E80" s="68"/>
      <c r="F80" s="69"/>
      <c r="G80" s="527">
        <v>3.26</v>
      </c>
      <c r="H80" s="63"/>
      <c r="I80" s="22">
        <v>4.74</v>
      </c>
      <c r="J80" s="51">
        <v>200</v>
      </c>
      <c r="K80" s="652">
        <f t="shared" si="48"/>
        <v>3.4585999999999997</v>
      </c>
      <c r="L80" s="652">
        <f t="shared" si="49"/>
        <v>5.2190000000000003</v>
      </c>
      <c r="M80" s="730">
        <f>SUM(BO80-AN80)</f>
        <v>3.6340299999999996</v>
      </c>
      <c r="N80" s="730">
        <f t="shared" si="38"/>
        <v>5.48245</v>
      </c>
      <c r="O80" s="652"/>
      <c r="P80" s="652"/>
      <c r="Q80" s="652"/>
      <c r="R80" s="652"/>
      <c r="S80" s="652"/>
      <c r="T80" s="652"/>
      <c r="U80" s="652"/>
      <c r="V80" s="652"/>
      <c r="W80" s="652"/>
      <c r="X80" s="652"/>
      <c r="Y80" s="652"/>
      <c r="Z80" s="652"/>
      <c r="AA80" s="652"/>
      <c r="AB80" s="652"/>
      <c r="AC80" s="652"/>
      <c r="AD80" s="652"/>
      <c r="AE80" s="652"/>
      <c r="AF80" s="652"/>
      <c r="AG80" s="652"/>
      <c r="AH80" s="652"/>
      <c r="AI80" s="652"/>
      <c r="AJ80" s="652"/>
      <c r="AK80" s="652"/>
      <c r="AL80" s="652"/>
      <c r="AM80" s="652"/>
      <c r="AN80" s="24">
        <v>0.05</v>
      </c>
      <c r="AO80" s="64">
        <f t="shared" si="39"/>
        <v>203.26</v>
      </c>
      <c r="AP80" s="65">
        <f t="shared" si="40"/>
        <v>200</v>
      </c>
      <c r="AQ80" s="64"/>
      <c r="AR80" s="62">
        <v>0</v>
      </c>
      <c r="AS80" s="28">
        <f t="shared" si="41"/>
        <v>3.3099999999999996</v>
      </c>
      <c r="AT80" s="29">
        <f t="shared" si="42"/>
        <v>3.1469999999999998</v>
      </c>
      <c r="AU80" s="64"/>
      <c r="AV80" s="67">
        <f t="shared" si="43"/>
        <v>204.74</v>
      </c>
      <c r="AW80" s="31"/>
      <c r="AX80" s="32">
        <f t="shared" si="44"/>
        <v>200</v>
      </c>
      <c r="AY80" s="33">
        <f t="shared" si="45"/>
        <v>3.1469999999999998</v>
      </c>
      <c r="AZ80" s="33"/>
      <c r="BA80" s="34">
        <f t="shared" si="46"/>
        <v>4.79</v>
      </c>
      <c r="BB80" s="35">
        <f>SUM(I80-I80*5%+AN80)</f>
        <v>4.5529999999999999</v>
      </c>
      <c r="BC80" s="36">
        <f t="shared" si="47"/>
        <v>4.5529999999999999</v>
      </c>
      <c r="BD80" s="35">
        <f t="shared" si="51"/>
        <v>3.5085999999999995</v>
      </c>
      <c r="BE80" s="1"/>
      <c r="BF80" s="1"/>
      <c r="BG80" s="1"/>
      <c r="BH80" s="1"/>
      <c r="BI80" s="1"/>
      <c r="BJ80" s="1"/>
      <c r="BK80" s="1"/>
      <c r="BL80" s="35">
        <f t="shared" si="52"/>
        <v>5.2690000000000001</v>
      </c>
      <c r="BM80" s="1"/>
      <c r="BN80" s="1"/>
      <c r="BO80" s="35">
        <f t="shared" ref="BO80:BO81" si="53">SUM(BD80+BD80*5%)</f>
        <v>3.6840299999999995</v>
      </c>
      <c r="BP80" s="95"/>
      <c r="BQ80" s="95"/>
      <c r="BR80" s="95"/>
      <c r="BS80" s="95"/>
      <c r="BT80" s="95"/>
      <c r="BU80" s="95"/>
      <c r="BV80" s="35">
        <f t="shared" ref="BV80:BV86" si="54">SUM(BL80+BL80*5%)</f>
        <v>5.5324499999999999</v>
      </c>
    </row>
    <row r="81" spans="1:74" x14ac:dyDescent="0.25">
      <c r="A81" s="44">
        <v>71</v>
      </c>
      <c r="B81" s="53" t="s">
        <v>93</v>
      </c>
      <c r="C81" s="54"/>
      <c r="D81" s="54"/>
      <c r="E81" s="54"/>
      <c r="F81" s="61"/>
      <c r="G81" s="64">
        <v>3.26</v>
      </c>
      <c r="H81" s="63"/>
      <c r="I81" s="22">
        <v>4.74</v>
      </c>
      <c r="J81" s="51">
        <v>200</v>
      </c>
      <c r="K81" s="652">
        <f t="shared" si="48"/>
        <v>3.4585999999999997</v>
      </c>
      <c r="L81" s="652">
        <f t="shared" si="49"/>
        <v>5.2190000000000003</v>
      </c>
      <c r="M81" s="730">
        <f>SUM(BO81-AN81)</f>
        <v>3.6340299999999996</v>
      </c>
      <c r="N81" s="730">
        <f t="shared" si="38"/>
        <v>5.48245</v>
      </c>
      <c r="O81" s="652"/>
      <c r="P81" s="652"/>
      <c r="Q81" s="652"/>
      <c r="R81" s="652"/>
      <c r="S81" s="652"/>
      <c r="T81" s="652"/>
      <c r="U81" s="652"/>
      <c r="V81" s="652"/>
      <c r="W81" s="652"/>
      <c r="X81" s="652"/>
      <c r="Y81" s="652"/>
      <c r="Z81" s="652"/>
      <c r="AA81" s="652"/>
      <c r="AB81" s="652"/>
      <c r="AC81" s="652"/>
      <c r="AD81" s="652"/>
      <c r="AE81" s="652"/>
      <c r="AF81" s="652"/>
      <c r="AG81" s="652"/>
      <c r="AH81" s="652"/>
      <c r="AI81" s="652"/>
      <c r="AJ81" s="652"/>
      <c r="AK81" s="652"/>
      <c r="AL81" s="652"/>
      <c r="AM81" s="652"/>
      <c r="AN81" s="24">
        <v>0.05</v>
      </c>
      <c r="AO81" s="64">
        <f t="shared" si="39"/>
        <v>203.26</v>
      </c>
      <c r="AP81" s="65">
        <f t="shared" si="40"/>
        <v>200</v>
      </c>
      <c r="AQ81" s="64"/>
      <c r="AR81" s="62">
        <v>0</v>
      </c>
      <c r="AS81" s="28">
        <f t="shared" si="41"/>
        <v>3.3099999999999996</v>
      </c>
      <c r="AT81" s="29">
        <f t="shared" si="42"/>
        <v>3.1469999999999998</v>
      </c>
      <c r="AU81" s="64"/>
      <c r="AV81" s="67">
        <f t="shared" si="43"/>
        <v>204.74</v>
      </c>
      <c r="AW81" s="31"/>
      <c r="AX81" s="32">
        <f t="shared" si="44"/>
        <v>200</v>
      </c>
      <c r="AY81" s="33">
        <f t="shared" si="45"/>
        <v>3.1469999999999998</v>
      </c>
      <c r="AZ81" s="33"/>
      <c r="BA81" s="34">
        <f t="shared" si="46"/>
        <v>4.79</v>
      </c>
      <c r="BB81" s="35">
        <f>SUM(I81-I81*5%+AN81)</f>
        <v>4.5529999999999999</v>
      </c>
      <c r="BC81" s="36">
        <f t="shared" si="47"/>
        <v>4.5529999999999999</v>
      </c>
      <c r="BD81" s="35">
        <f t="shared" si="51"/>
        <v>3.5085999999999995</v>
      </c>
      <c r="BE81" s="1"/>
      <c r="BF81" s="1"/>
      <c r="BG81" s="1"/>
      <c r="BH81" s="1"/>
      <c r="BI81" s="1"/>
      <c r="BJ81" s="1"/>
      <c r="BK81" s="1"/>
      <c r="BL81" s="35">
        <f t="shared" si="52"/>
        <v>5.2690000000000001</v>
      </c>
      <c r="BM81" s="1"/>
      <c r="BN81" s="1"/>
      <c r="BO81" s="35">
        <f t="shared" si="53"/>
        <v>3.6840299999999995</v>
      </c>
      <c r="BP81" s="95"/>
      <c r="BQ81" s="95"/>
      <c r="BR81" s="95"/>
      <c r="BS81" s="95"/>
      <c r="BT81" s="95"/>
      <c r="BU81" s="95"/>
      <c r="BV81" s="35">
        <f t="shared" si="54"/>
        <v>5.5324499999999999</v>
      </c>
    </row>
    <row r="82" spans="1:74" x14ac:dyDescent="0.25">
      <c r="A82" s="44">
        <v>72</v>
      </c>
      <c r="B82" s="53" t="s">
        <v>94</v>
      </c>
      <c r="C82" s="54"/>
      <c r="D82" s="54"/>
      <c r="E82" s="54"/>
      <c r="F82" s="61"/>
      <c r="G82" s="62">
        <v>6.52</v>
      </c>
      <c r="H82" s="63"/>
      <c r="I82" s="22">
        <v>9.48</v>
      </c>
      <c r="J82" s="51">
        <v>200</v>
      </c>
      <c r="K82" s="652">
        <f t="shared" si="48"/>
        <v>6.9171999999999993</v>
      </c>
      <c r="L82" s="652">
        <f t="shared" si="49"/>
        <v>10.438000000000001</v>
      </c>
      <c r="M82" s="730">
        <v>7.26</v>
      </c>
      <c r="N82" s="730">
        <f t="shared" si="38"/>
        <v>10.9649</v>
      </c>
      <c r="O82" s="652"/>
      <c r="P82" s="652"/>
      <c r="Q82" s="652"/>
      <c r="R82" s="652"/>
      <c r="S82" s="652"/>
      <c r="T82" s="652"/>
      <c r="U82" s="652"/>
      <c r="V82" s="652"/>
      <c r="W82" s="652"/>
      <c r="X82" s="652"/>
      <c r="Y82" s="652"/>
      <c r="Z82" s="652"/>
      <c r="AA82" s="652"/>
      <c r="AB82" s="652"/>
      <c r="AC82" s="652"/>
      <c r="AD82" s="652"/>
      <c r="AE82" s="652"/>
      <c r="AF82" s="652"/>
      <c r="AG82" s="652"/>
      <c r="AH82" s="652"/>
      <c r="AI82" s="652"/>
      <c r="AJ82" s="652"/>
      <c r="AK82" s="652"/>
      <c r="AL82" s="652"/>
      <c r="AM82" s="652"/>
      <c r="AN82" s="22">
        <v>0.1</v>
      </c>
      <c r="AO82" s="64">
        <f t="shared" si="39"/>
        <v>206.52</v>
      </c>
      <c r="AP82" s="65">
        <f t="shared" si="40"/>
        <v>200</v>
      </c>
      <c r="AQ82" s="64"/>
      <c r="AR82" s="62">
        <v>0</v>
      </c>
      <c r="AS82" s="28">
        <f t="shared" si="41"/>
        <v>6.6199999999999992</v>
      </c>
      <c r="AT82" s="29">
        <f t="shared" si="42"/>
        <v>6.2939999999999996</v>
      </c>
      <c r="AU82" s="64"/>
      <c r="AV82" s="67">
        <f t="shared" si="43"/>
        <v>209.48</v>
      </c>
      <c r="AW82" s="31"/>
      <c r="AX82" s="32">
        <f t="shared" si="44"/>
        <v>200</v>
      </c>
      <c r="AY82" s="33">
        <f t="shared" si="45"/>
        <v>6.2939999999999996</v>
      </c>
      <c r="AZ82" s="33"/>
      <c r="BA82" s="34">
        <f t="shared" si="46"/>
        <v>9.58</v>
      </c>
      <c r="BB82" s="35"/>
      <c r="BC82" s="36">
        <f t="shared" si="47"/>
        <v>9.1059999999999999</v>
      </c>
      <c r="BD82" s="35">
        <f t="shared" si="51"/>
        <v>7.017199999999999</v>
      </c>
      <c r="BE82" s="1"/>
      <c r="BF82" s="1"/>
      <c r="BG82" s="1"/>
      <c r="BH82" s="1"/>
      <c r="BI82" s="1"/>
      <c r="BJ82" s="1"/>
      <c r="BK82" s="1"/>
      <c r="BL82" s="35">
        <f t="shared" si="52"/>
        <v>10.538</v>
      </c>
      <c r="BM82" s="1"/>
      <c r="BN82" s="1"/>
      <c r="BO82" s="35">
        <v>7.36</v>
      </c>
      <c r="BP82" s="95"/>
      <c r="BQ82" s="95"/>
      <c r="BR82" s="95"/>
      <c r="BS82" s="95"/>
      <c r="BT82" s="95"/>
      <c r="BU82" s="95"/>
      <c r="BV82" s="35">
        <f t="shared" si="54"/>
        <v>11.0649</v>
      </c>
    </row>
    <row r="83" spans="1:74" x14ac:dyDescent="0.25">
      <c r="A83" s="44">
        <v>73</v>
      </c>
      <c r="B83" s="53" t="s">
        <v>95</v>
      </c>
      <c r="C83" s="54"/>
      <c r="D83" s="54"/>
      <c r="E83" s="54"/>
      <c r="F83" s="61"/>
      <c r="G83" s="64">
        <v>3.26</v>
      </c>
      <c r="H83" s="63"/>
      <c r="I83" s="22">
        <v>4.74</v>
      </c>
      <c r="J83" s="528">
        <v>200</v>
      </c>
      <c r="K83" s="652">
        <f t="shared" si="48"/>
        <v>3.4585999999999997</v>
      </c>
      <c r="L83" s="652">
        <f t="shared" si="49"/>
        <v>5.2190000000000003</v>
      </c>
      <c r="M83" s="730">
        <f>SUM(BO83-AN83)</f>
        <v>3.6340299999999996</v>
      </c>
      <c r="N83" s="730">
        <f t="shared" si="38"/>
        <v>5.48245</v>
      </c>
      <c r="O83" s="652"/>
      <c r="P83" s="652"/>
      <c r="Q83" s="652"/>
      <c r="R83" s="652"/>
      <c r="S83" s="652"/>
      <c r="T83" s="652"/>
      <c r="U83" s="652"/>
      <c r="V83" s="652"/>
      <c r="W83" s="652"/>
      <c r="X83" s="652"/>
      <c r="Y83" s="652"/>
      <c r="Z83" s="652"/>
      <c r="AA83" s="652"/>
      <c r="AB83" s="652"/>
      <c r="AC83" s="652"/>
      <c r="AD83" s="652"/>
      <c r="AE83" s="652"/>
      <c r="AF83" s="652"/>
      <c r="AG83" s="652"/>
      <c r="AH83" s="652"/>
      <c r="AI83" s="652"/>
      <c r="AJ83" s="652"/>
      <c r="AK83" s="652"/>
      <c r="AL83" s="652"/>
      <c r="AM83" s="652"/>
      <c r="AN83" s="24">
        <v>0.05</v>
      </c>
      <c r="AO83" s="64">
        <f t="shared" si="39"/>
        <v>203.26</v>
      </c>
      <c r="AP83" s="65">
        <f t="shared" si="40"/>
        <v>200</v>
      </c>
      <c r="AQ83" s="64"/>
      <c r="AR83" s="62">
        <v>0</v>
      </c>
      <c r="AS83" s="28">
        <f t="shared" si="41"/>
        <v>3.3099999999999996</v>
      </c>
      <c r="AT83" s="29">
        <f t="shared" si="42"/>
        <v>3.1469999999999998</v>
      </c>
      <c r="AU83" s="64"/>
      <c r="AV83" s="67">
        <f t="shared" si="43"/>
        <v>204.74</v>
      </c>
      <c r="AW83" s="31"/>
      <c r="AX83" s="32">
        <f t="shared" si="44"/>
        <v>200</v>
      </c>
      <c r="AY83" s="33">
        <f t="shared" si="45"/>
        <v>3.1469999999999998</v>
      </c>
      <c r="AZ83" s="33"/>
      <c r="BA83" s="34">
        <f t="shared" si="46"/>
        <v>4.79</v>
      </c>
      <c r="BB83" s="35">
        <f t="shared" ref="BB83:BB88" si="55">SUM(I83-I83*5%+AN83)</f>
        <v>4.5529999999999999</v>
      </c>
      <c r="BC83" s="36">
        <f t="shared" si="47"/>
        <v>4.5529999999999999</v>
      </c>
      <c r="BD83" s="35">
        <f t="shared" si="51"/>
        <v>3.5085999999999995</v>
      </c>
      <c r="BE83" s="1"/>
      <c r="BF83" s="1"/>
      <c r="BG83" s="1"/>
      <c r="BH83" s="1"/>
      <c r="BI83" s="1"/>
      <c r="BJ83" s="1"/>
      <c r="BK83" s="1"/>
      <c r="BL83" s="35">
        <f t="shared" si="52"/>
        <v>5.2690000000000001</v>
      </c>
      <c r="BM83" s="1"/>
      <c r="BN83" s="1"/>
      <c r="BO83" s="35">
        <f t="shared" ref="BO83:BO86" si="56">SUM(BD83+BD83*5%)</f>
        <v>3.6840299999999995</v>
      </c>
      <c r="BP83" s="95"/>
      <c r="BQ83" s="95"/>
      <c r="BR83" s="95"/>
      <c r="BS83" s="95"/>
      <c r="BT83" s="95"/>
      <c r="BU83" s="95"/>
      <c r="BV83" s="35">
        <f t="shared" si="54"/>
        <v>5.5324499999999999</v>
      </c>
    </row>
    <row r="84" spans="1:74" x14ac:dyDescent="0.25">
      <c r="A84" s="799">
        <v>74</v>
      </c>
      <c r="B84" s="503" t="s">
        <v>96</v>
      </c>
      <c r="C84" s="68"/>
      <c r="D84" s="68"/>
      <c r="E84" s="68"/>
      <c r="F84" s="69"/>
      <c r="G84" s="62">
        <v>4.2</v>
      </c>
      <c r="H84" s="63"/>
      <c r="I84" s="22">
        <v>5.63</v>
      </c>
      <c r="J84" s="51">
        <v>200</v>
      </c>
      <c r="K84" s="652">
        <f t="shared" si="48"/>
        <v>4.4550000000000001</v>
      </c>
      <c r="L84" s="652">
        <f t="shared" si="49"/>
        <v>6.1980000000000004</v>
      </c>
      <c r="M84" s="730">
        <f>SUM(BO84-AN84)</f>
        <v>4.68025</v>
      </c>
      <c r="N84" s="730">
        <f t="shared" si="38"/>
        <v>6.5104000000000006</v>
      </c>
      <c r="O84" s="652"/>
      <c r="P84" s="652"/>
      <c r="Q84" s="652"/>
      <c r="R84" s="652"/>
      <c r="S84" s="652"/>
      <c r="T84" s="652"/>
      <c r="U84" s="652"/>
      <c r="V84" s="652"/>
      <c r="W84" s="652"/>
      <c r="X84" s="652"/>
      <c r="Y84" s="652"/>
      <c r="Z84" s="652"/>
      <c r="AA84" s="652"/>
      <c r="AB84" s="652"/>
      <c r="AC84" s="652"/>
      <c r="AD84" s="652"/>
      <c r="AE84" s="652"/>
      <c r="AF84" s="652"/>
      <c r="AG84" s="652"/>
      <c r="AH84" s="652"/>
      <c r="AI84" s="652"/>
      <c r="AJ84" s="652"/>
      <c r="AK84" s="652"/>
      <c r="AL84" s="652"/>
      <c r="AM84" s="652"/>
      <c r="AN84" s="24">
        <v>0.05</v>
      </c>
      <c r="AO84" s="64">
        <f t="shared" si="39"/>
        <v>204.2</v>
      </c>
      <c r="AP84" s="65">
        <f t="shared" si="40"/>
        <v>200</v>
      </c>
      <c r="AQ84" s="64"/>
      <c r="AR84" s="62">
        <v>0</v>
      </c>
      <c r="AS84" s="28">
        <f t="shared" si="41"/>
        <v>4.25</v>
      </c>
      <c r="AT84" s="29">
        <f t="shared" si="42"/>
        <v>4.04</v>
      </c>
      <c r="AU84" s="64"/>
      <c r="AV84" s="67">
        <f t="shared" si="43"/>
        <v>205.63</v>
      </c>
      <c r="AW84" s="31"/>
      <c r="AX84" s="32">
        <f t="shared" si="44"/>
        <v>200</v>
      </c>
      <c r="AY84" s="33">
        <f t="shared" si="45"/>
        <v>4.04</v>
      </c>
      <c r="AZ84" s="33"/>
      <c r="BA84" s="34">
        <f t="shared" si="46"/>
        <v>5.68</v>
      </c>
      <c r="BB84" s="35">
        <f t="shared" si="55"/>
        <v>5.3984999999999994</v>
      </c>
      <c r="BC84" s="36">
        <f t="shared" si="47"/>
        <v>5.3984999999999994</v>
      </c>
      <c r="BD84" s="35">
        <f t="shared" si="51"/>
        <v>4.5049999999999999</v>
      </c>
      <c r="BE84" s="1"/>
      <c r="BF84" s="1"/>
      <c r="BG84" s="1"/>
      <c r="BH84" s="1"/>
      <c r="BI84" s="1"/>
      <c r="BJ84" s="1"/>
      <c r="BK84" s="1"/>
      <c r="BL84" s="35">
        <f t="shared" si="52"/>
        <v>6.2480000000000002</v>
      </c>
      <c r="BM84" s="1"/>
      <c r="BN84" s="1"/>
      <c r="BO84" s="35">
        <f t="shared" si="56"/>
        <v>4.7302499999999998</v>
      </c>
      <c r="BP84" s="95"/>
      <c r="BQ84" s="95"/>
      <c r="BR84" s="95"/>
      <c r="BS84" s="95"/>
      <c r="BT84" s="95"/>
      <c r="BU84" s="95"/>
      <c r="BV84" s="35">
        <f t="shared" si="54"/>
        <v>6.5604000000000005</v>
      </c>
    </row>
    <row r="85" spans="1:74" x14ac:dyDescent="0.25">
      <c r="A85" s="44">
        <v>75</v>
      </c>
      <c r="B85" s="50" t="s">
        <v>97</v>
      </c>
      <c r="C85" s="50"/>
      <c r="D85" s="50"/>
      <c r="E85" s="50"/>
      <c r="F85" s="70"/>
      <c r="G85" s="62">
        <v>1.67</v>
      </c>
      <c r="H85" s="63"/>
      <c r="I85" s="22">
        <v>3.26</v>
      </c>
      <c r="J85" s="528">
        <v>200</v>
      </c>
      <c r="K85" s="652">
        <f t="shared" si="48"/>
        <v>1.7731999999999999</v>
      </c>
      <c r="L85" s="652">
        <f t="shared" si="49"/>
        <v>3.5910000000000002</v>
      </c>
      <c r="M85" s="730">
        <f t="shared" ref="M85:M86" si="57">SUM(BO85-AN85)</f>
        <v>1.8643599999999998</v>
      </c>
      <c r="N85" s="730">
        <f t="shared" si="38"/>
        <v>3.77305</v>
      </c>
      <c r="O85" s="652"/>
      <c r="P85" s="652"/>
      <c r="Q85" s="652"/>
      <c r="R85" s="652"/>
      <c r="S85" s="652"/>
      <c r="T85" s="652"/>
      <c r="U85" s="652"/>
      <c r="V85" s="652"/>
      <c r="W85" s="652"/>
      <c r="X85" s="652"/>
      <c r="Y85" s="652"/>
      <c r="Z85" s="652"/>
      <c r="AA85" s="652"/>
      <c r="AB85" s="652"/>
      <c r="AC85" s="652"/>
      <c r="AD85" s="652"/>
      <c r="AE85" s="652"/>
      <c r="AF85" s="652"/>
      <c r="AG85" s="652"/>
      <c r="AH85" s="652"/>
      <c r="AI85" s="652"/>
      <c r="AJ85" s="652"/>
      <c r="AK85" s="652"/>
      <c r="AL85" s="652"/>
      <c r="AM85" s="652"/>
      <c r="AN85" s="24">
        <v>0.05</v>
      </c>
      <c r="AO85" s="64">
        <f t="shared" si="39"/>
        <v>201.67</v>
      </c>
      <c r="AP85" s="65">
        <f t="shared" si="40"/>
        <v>200</v>
      </c>
      <c r="AQ85" s="64"/>
      <c r="AR85" s="62">
        <v>0</v>
      </c>
      <c r="AS85" s="28">
        <f t="shared" si="41"/>
        <v>1.72</v>
      </c>
      <c r="AT85" s="29">
        <f t="shared" si="42"/>
        <v>1.6365000000000001</v>
      </c>
      <c r="AU85" s="64"/>
      <c r="AV85" s="67">
        <f t="shared" si="43"/>
        <v>203.26</v>
      </c>
      <c r="AW85" s="31"/>
      <c r="AX85" s="32">
        <f t="shared" si="44"/>
        <v>200</v>
      </c>
      <c r="AY85" s="33">
        <f t="shared" si="45"/>
        <v>1.6365000000000001</v>
      </c>
      <c r="AZ85" s="33"/>
      <c r="BA85" s="34">
        <f t="shared" si="46"/>
        <v>3.3099999999999996</v>
      </c>
      <c r="BB85" s="35">
        <f t="shared" si="55"/>
        <v>3.1469999999999998</v>
      </c>
      <c r="BC85" s="36">
        <f t="shared" si="47"/>
        <v>3.1469999999999998</v>
      </c>
      <c r="BD85" s="35">
        <f t="shared" si="51"/>
        <v>1.8231999999999999</v>
      </c>
      <c r="BE85" s="1"/>
      <c r="BF85" s="1"/>
      <c r="BG85" s="1"/>
      <c r="BH85" s="1"/>
      <c r="BI85" s="1"/>
      <c r="BJ85" s="1"/>
      <c r="BK85" s="1"/>
      <c r="BL85" s="35">
        <f t="shared" si="52"/>
        <v>3.641</v>
      </c>
      <c r="BM85" s="1"/>
      <c r="BN85" s="1"/>
      <c r="BO85" s="35">
        <f t="shared" si="56"/>
        <v>1.9143599999999998</v>
      </c>
      <c r="BP85" s="95"/>
      <c r="BQ85" s="95"/>
      <c r="BR85" s="95"/>
      <c r="BS85" s="95"/>
      <c r="BT85" s="95"/>
      <c r="BU85" s="95"/>
      <c r="BV85" s="35">
        <f t="shared" si="54"/>
        <v>3.8230499999999998</v>
      </c>
    </row>
    <row r="86" spans="1:74" x14ac:dyDescent="0.25">
      <c r="A86" s="44">
        <v>76</v>
      </c>
      <c r="B86" s="53" t="s">
        <v>98</v>
      </c>
      <c r="C86" s="54"/>
      <c r="D86" s="54"/>
      <c r="E86" s="54"/>
      <c r="F86" s="61"/>
      <c r="G86" s="62">
        <v>2.8</v>
      </c>
      <c r="H86" s="63"/>
      <c r="I86" s="22">
        <v>4.32</v>
      </c>
      <c r="J86" s="51">
        <v>200</v>
      </c>
      <c r="K86" s="652">
        <f t="shared" si="48"/>
        <v>2.9709999999999996</v>
      </c>
      <c r="L86" s="652">
        <f>SUM(BL86-AN86)</f>
        <v>4.7570000000000006</v>
      </c>
      <c r="M86" s="730">
        <f t="shared" si="57"/>
        <v>3.1220499999999998</v>
      </c>
      <c r="N86" s="730">
        <f t="shared" si="38"/>
        <v>4.9973500000000008</v>
      </c>
      <c r="O86" s="652"/>
      <c r="P86" s="652"/>
      <c r="Q86" s="652"/>
      <c r="R86" s="652"/>
      <c r="S86" s="652"/>
      <c r="T86" s="652"/>
      <c r="U86" s="652"/>
      <c r="V86" s="652"/>
      <c r="W86" s="652"/>
      <c r="X86" s="652"/>
      <c r="Y86" s="652"/>
      <c r="Z86" s="652"/>
      <c r="AA86" s="652"/>
      <c r="AB86" s="652"/>
      <c r="AC86" s="652"/>
      <c r="AD86" s="652"/>
      <c r="AE86" s="652"/>
      <c r="AF86" s="652"/>
      <c r="AG86" s="652"/>
      <c r="AH86" s="652"/>
      <c r="AI86" s="652"/>
      <c r="AJ86" s="652"/>
      <c r="AK86" s="652"/>
      <c r="AL86" s="652"/>
      <c r="AM86" s="652"/>
      <c r="AN86" s="24">
        <v>0.05</v>
      </c>
      <c r="AO86" s="64">
        <f t="shared" si="39"/>
        <v>202.8</v>
      </c>
      <c r="AP86" s="65">
        <f t="shared" si="40"/>
        <v>200</v>
      </c>
      <c r="AQ86" s="64"/>
      <c r="AR86" s="62">
        <v>0</v>
      </c>
      <c r="AS86" s="524">
        <f t="shared" si="41"/>
        <v>2.8499999999999996</v>
      </c>
      <c r="AT86" s="29">
        <f t="shared" si="42"/>
        <v>2.7099999999999995</v>
      </c>
      <c r="AU86" s="64"/>
      <c r="AV86" s="67">
        <f t="shared" si="43"/>
        <v>204.32</v>
      </c>
      <c r="AW86" s="31"/>
      <c r="AX86" s="32">
        <f t="shared" si="44"/>
        <v>200</v>
      </c>
      <c r="AY86" s="33">
        <f t="shared" si="45"/>
        <v>2.7099999999999995</v>
      </c>
      <c r="AZ86" s="33"/>
      <c r="BA86" s="34">
        <f t="shared" si="46"/>
        <v>4.37</v>
      </c>
      <c r="BB86" s="35">
        <f t="shared" si="55"/>
        <v>4.1539999999999999</v>
      </c>
      <c r="BC86" s="36">
        <f t="shared" si="47"/>
        <v>4.1539999999999999</v>
      </c>
      <c r="BD86" s="35">
        <f t="shared" si="51"/>
        <v>3.0209999999999995</v>
      </c>
      <c r="BE86" s="1"/>
      <c r="BF86" s="1"/>
      <c r="BG86" s="1"/>
      <c r="BH86" s="1"/>
      <c r="BI86" s="1"/>
      <c r="BJ86" s="1"/>
      <c r="BK86" s="1"/>
      <c r="BL86" s="35">
        <f t="shared" si="52"/>
        <v>4.8070000000000004</v>
      </c>
      <c r="BM86" s="1"/>
      <c r="BN86" s="1"/>
      <c r="BO86" s="35">
        <f t="shared" si="56"/>
        <v>3.1720499999999996</v>
      </c>
      <c r="BP86" s="95"/>
      <c r="BQ86" s="95"/>
      <c r="BR86" s="95"/>
      <c r="BS86" s="95"/>
      <c r="BT86" s="95"/>
      <c r="BU86" s="95"/>
      <c r="BV86" s="35">
        <f t="shared" si="54"/>
        <v>5.0473500000000007</v>
      </c>
    </row>
    <row r="87" spans="1:74" x14ac:dyDescent="0.25">
      <c r="A87" s="44">
        <v>77</v>
      </c>
      <c r="B87" s="53" t="s">
        <v>368</v>
      </c>
      <c r="C87" s="54"/>
      <c r="D87" s="54"/>
      <c r="E87" s="54"/>
      <c r="F87" s="61"/>
      <c r="G87" s="62">
        <v>6.56</v>
      </c>
      <c r="H87" s="63"/>
      <c r="I87" s="22">
        <v>7.85</v>
      </c>
      <c r="J87" s="71">
        <v>3000</v>
      </c>
      <c r="K87" s="652">
        <f t="shared" si="48"/>
        <v>6.9793999999999992</v>
      </c>
      <c r="L87" s="652">
        <v>9</v>
      </c>
      <c r="M87" s="730">
        <v>7.33</v>
      </c>
      <c r="N87" s="730">
        <v>9.4499999999999993</v>
      </c>
      <c r="O87" s="652"/>
      <c r="P87" s="652"/>
      <c r="Q87" s="652"/>
      <c r="R87" s="652"/>
      <c r="S87" s="652"/>
      <c r="T87" s="652"/>
      <c r="U87" s="652"/>
      <c r="V87" s="652"/>
      <c r="W87" s="652"/>
      <c r="X87" s="652"/>
      <c r="Y87" s="652"/>
      <c r="Z87" s="652"/>
      <c r="AA87" s="652"/>
      <c r="AB87" s="652"/>
      <c r="AC87" s="652"/>
      <c r="AD87" s="652"/>
      <c r="AE87" s="652"/>
      <c r="AF87" s="652"/>
      <c r="AG87" s="652"/>
      <c r="AH87" s="652"/>
      <c r="AI87" s="652"/>
      <c r="AJ87" s="652"/>
      <c r="AK87" s="652"/>
      <c r="AL87" s="652"/>
      <c r="AM87" s="652"/>
      <c r="AN87" s="24">
        <v>0.43</v>
      </c>
      <c r="AO87" s="64">
        <f t="shared" si="39"/>
        <v>3006.56</v>
      </c>
      <c r="AP87" s="65">
        <f t="shared" si="40"/>
        <v>3000</v>
      </c>
      <c r="AQ87" s="64"/>
      <c r="AR87" s="64">
        <v>0.06</v>
      </c>
      <c r="AS87" s="524">
        <f t="shared" si="41"/>
        <v>6.9899999999999993</v>
      </c>
      <c r="AT87" s="29">
        <f t="shared" si="42"/>
        <v>6.661999999999999</v>
      </c>
      <c r="AU87" s="64"/>
      <c r="AV87" s="67">
        <f t="shared" si="43"/>
        <v>3007.85</v>
      </c>
      <c r="AW87" s="31"/>
      <c r="AX87" s="32">
        <f t="shared" si="44"/>
        <v>3000</v>
      </c>
      <c r="AY87" s="33">
        <f t="shared" si="45"/>
        <v>6.661999999999999</v>
      </c>
      <c r="AZ87" s="33"/>
      <c r="BA87" s="34">
        <f t="shared" si="46"/>
        <v>8.2799999999999994</v>
      </c>
      <c r="BB87" s="35">
        <f t="shared" si="55"/>
        <v>7.8874999999999993</v>
      </c>
      <c r="BC87" s="36">
        <f t="shared" si="47"/>
        <v>7.8874999999999993</v>
      </c>
      <c r="BD87" s="35">
        <f t="shared" si="51"/>
        <v>7.4093999999999989</v>
      </c>
      <c r="BE87" s="1"/>
      <c r="BF87" s="1"/>
      <c r="BG87" s="1"/>
      <c r="BH87" s="1"/>
      <c r="BI87" s="1"/>
      <c r="BJ87" s="1"/>
      <c r="BK87" s="1"/>
      <c r="BL87" s="35">
        <f>SUM(L87+AN87)</f>
        <v>9.43</v>
      </c>
      <c r="BM87" s="1"/>
      <c r="BN87" s="1"/>
      <c r="BO87" s="95">
        <f t="shared" ref="BO87:BO96" si="58">SUM(M87+AN87)</f>
        <v>7.76</v>
      </c>
      <c r="BP87" s="95"/>
      <c r="BQ87" s="95"/>
      <c r="BR87" s="95"/>
      <c r="BS87" s="95"/>
      <c r="BT87" s="95"/>
      <c r="BU87" s="95"/>
      <c r="BV87" s="95">
        <f t="shared" ref="BV87:BV96" si="59">SUM(N87+AN87)</f>
        <v>9.879999999999999</v>
      </c>
    </row>
    <row r="88" spans="1:74" x14ac:dyDescent="0.25">
      <c r="A88" s="44">
        <v>78</v>
      </c>
      <c r="B88" s="53" t="s">
        <v>369</v>
      </c>
      <c r="C88" s="54"/>
      <c r="D88" s="54"/>
      <c r="E88" s="54"/>
      <c r="F88" s="61"/>
      <c r="G88" s="62">
        <v>6.56</v>
      </c>
      <c r="H88" s="63"/>
      <c r="I88" s="22">
        <v>7.85</v>
      </c>
      <c r="J88" s="71">
        <v>3000</v>
      </c>
      <c r="K88" s="652">
        <v>6.98</v>
      </c>
      <c r="L88" s="652">
        <v>9</v>
      </c>
      <c r="M88" s="730">
        <v>7.33</v>
      </c>
      <c r="N88" s="730">
        <v>9.4499999999999993</v>
      </c>
      <c r="O88" s="652"/>
      <c r="P88" s="652"/>
      <c r="Q88" s="652"/>
      <c r="R88" s="652"/>
      <c r="S88" s="652"/>
      <c r="T88" s="652"/>
      <c r="U88" s="652"/>
      <c r="V88" s="652"/>
      <c r="W88" s="652"/>
      <c r="X88" s="652"/>
      <c r="Y88" s="652"/>
      <c r="Z88" s="652"/>
      <c r="AA88" s="652"/>
      <c r="AB88" s="652"/>
      <c r="AC88" s="652"/>
      <c r="AD88" s="652"/>
      <c r="AE88" s="652"/>
      <c r="AF88" s="652"/>
      <c r="AG88" s="652"/>
      <c r="AH88" s="652"/>
      <c r="AI88" s="652"/>
      <c r="AJ88" s="652"/>
      <c r="AK88" s="652"/>
      <c r="AL88" s="652"/>
      <c r="AM88" s="652"/>
      <c r="AN88" s="24">
        <v>0.05</v>
      </c>
      <c r="AO88" s="64">
        <f t="shared" si="39"/>
        <v>3006.56</v>
      </c>
      <c r="AP88" s="65">
        <f t="shared" si="40"/>
        <v>3000</v>
      </c>
      <c r="AQ88" s="64"/>
      <c r="AR88" s="62">
        <v>0</v>
      </c>
      <c r="AS88" s="524">
        <f t="shared" si="41"/>
        <v>6.6099999999999994</v>
      </c>
      <c r="AT88" s="29">
        <f t="shared" si="42"/>
        <v>6.2819999999999991</v>
      </c>
      <c r="AU88" s="64"/>
      <c r="AV88" s="67">
        <f t="shared" si="43"/>
        <v>3007.85</v>
      </c>
      <c r="AW88" s="31"/>
      <c r="AX88" s="32">
        <f t="shared" si="44"/>
        <v>3000</v>
      </c>
      <c r="AY88" s="33">
        <f t="shared" si="45"/>
        <v>6.2819999999999991</v>
      </c>
      <c r="AZ88" s="33"/>
      <c r="BA88" s="34">
        <f t="shared" si="46"/>
        <v>7.8999999999999995</v>
      </c>
      <c r="BB88" s="35">
        <f t="shared" si="55"/>
        <v>7.5074999999999994</v>
      </c>
      <c r="BC88" s="36">
        <f t="shared" si="47"/>
        <v>7.5074999999999994</v>
      </c>
      <c r="BD88" s="35">
        <v>7.03</v>
      </c>
      <c r="BE88" s="1"/>
      <c r="BF88" s="1"/>
      <c r="BG88" s="1"/>
      <c r="BH88" s="1"/>
      <c r="BI88" s="1"/>
      <c r="BJ88" s="1"/>
      <c r="BK88" s="1"/>
      <c r="BL88" s="35">
        <f t="shared" ref="BL88:BL96" si="60">SUM(L88+AN88)</f>
        <v>9.0500000000000007</v>
      </c>
      <c r="BM88" s="1"/>
      <c r="BN88" s="1"/>
      <c r="BO88" s="95">
        <f t="shared" si="58"/>
        <v>7.38</v>
      </c>
      <c r="BP88" s="95"/>
      <c r="BQ88" s="95"/>
      <c r="BR88" s="95"/>
      <c r="BS88" s="95"/>
      <c r="BT88" s="95"/>
      <c r="BU88" s="95"/>
      <c r="BV88" s="35">
        <f t="shared" si="59"/>
        <v>9.5</v>
      </c>
    </row>
    <row r="89" spans="1:74" x14ac:dyDescent="0.25">
      <c r="A89" s="44">
        <v>79</v>
      </c>
      <c r="B89" s="53" t="s">
        <v>370</v>
      </c>
      <c r="C89" s="54"/>
      <c r="D89" s="54"/>
      <c r="E89" s="54"/>
      <c r="F89" s="61"/>
      <c r="G89" s="62">
        <v>6.56</v>
      </c>
      <c r="H89" s="63"/>
      <c r="I89" s="22">
        <v>7.85</v>
      </c>
      <c r="J89" s="71">
        <v>3000</v>
      </c>
      <c r="K89" s="652">
        <f t="shared" si="48"/>
        <v>6.9781999999999993</v>
      </c>
      <c r="L89" s="652">
        <v>9</v>
      </c>
      <c r="M89" s="730">
        <v>7.33</v>
      </c>
      <c r="N89" s="730">
        <v>9.4499999999999993</v>
      </c>
      <c r="O89" s="652"/>
      <c r="P89" s="652"/>
      <c r="Q89" s="652"/>
      <c r="R89" s="652"/>
      <c r="S89" s="652"/>
      <c r="T89" s="652"/>
      <c r="U89" s="652"/>
      <c r="V89" s="652"/>
      <c r="W89" s="652"/>
      <c r="X89" s="652"/>
      <c r="Y89" s="652"/>
      <c r="Z89" s="652"/>
      <c r="AA89" s="652"/>
      <c r="AB89" s="652"/>
      <c r="AC89" s="652"/>
      <c r="AD89" s="652"/>
      <c r="AE89" s="652"/>
      <c r="AF89" s="652"/>
      <c r="AG89" s="652"/>
      <c r="AH89" s="652"/>
      <c r="AI89" s="652"/>
      <c r="AJ89" s="652"/>
      <c r="AK89" s="652"/>
      <c r="AL89" s="652"/>
      <c r="AM89" s="652"/>
      <c r="AN89" s="24">
        <v>0.41</v>
      </c>
      <c r="AO89" s="64">
        <f t="shared" si="39"/>
        <v>3006.56</v>
      </c>
      <c r="AP89" s="65">
        <f t="shared" si="40"/>
        <v>3000</v>
      </c>
      <c r="AQ89" s="64"/>
      <c r="AR89" s="64">
        <v>0.06</v>
      </c>
      <c r="AS89" s="524">
        <f t="shared" si="41"/>
        <v>6.97</v>
      </c>
      <c r="AT89" s="29">
        <f t="shared" si="42"/>
        <v>6.6419999999999995</v>
      </c>
      <c r="AU89" s="64"/>
      <c r="AV89" s="67">
        <f t="shared" si="43"/>
        <v>3007.85</v>
      </c>
      <c r="AW89" s="31"/>
      <c r="AX89" s="32">
        <f t="shared" si="44"/>
        <v>3000</v>
      </c>
      <c r="AY89" s="33">
        <f t="shared" si="45"/>
        <v>6.6419999999999995</v>
      </c>
      <c r="AZ89" s="33"/>
      <c r="BA89" s="34">
        <f t="shared" si="46"/>
        <v>8.26</v>
      </c>
      <c r="BB89" s="35"/>
      <c r="BC89" s="36"/>
      <c r="BD89" s="35">
        <f t="shared" si="51"/>
        <v>7.3881999999999994</v>
      </c>
      <c r="BE89" s="1"/>
      <c r="BF89" s="1"/>
      <c r="BG89" s="1"/>
      <c r="BH89" s="1"/>
      <c r="BI89" s="1"/>
      <c r="BJ89" s="1"/>
      <c r="BK89" s="1"/>
      <c r="BL89" s="35">
        <f t="shared" si="60"/>
        <v>9.41</v>
      </c>
      <c r="BM89" s="1"/>
      <c r="BN89" s="1"/>
      <c r="BO89" s="95">
        <f t="shared" si="58"/>
        <v>7.74</v>
      </c>
      <c r="BP89" s="95"/>
      <c r="BQ89" s="95"/>
      <c r="BR89" s="95"/>
      <c r="BS89" s="95"/>
      <c r="BT89" s="95"/>
      <c r="BU89" s="95"/>
      <c r="BV89" s="35">
        <f t="shared" si="59"/>
        <v>9.86</v>
      </c>
    </row>
    <row r="90" spans="1:74" x14ac:dyDescent="0.25">
      <c r="A90" s="44">
        <v>80</v>
      </c>
      <c r="B90" s="53" t="s">
        <v>371</v>
      </c>
      <c r="C90" s="54"/>
      <c r="D90" s="54"/>
      <c r="E90" s="54"/>
      <c r="F90" s="61"/>
      <c r="G90" s="62">
        <v>6.56</v>
      </c>
      <c r="H90" s="63"/>
      <c r="I90" s="22">
        <v>7.85</v>
      </c>
      <c r="J90" s="71">
        <v>3000</v>
      </c>
      <c r="K90" s="652">
        <f t="shared" si="48"/>
        <v>6.9781999999999993</v>
      </c>
      <c r="L90" s="652">
        <v>9</v>
      </c>
      <c r="M90" s="730">
        <v>7.33</v>
      </c>
      <c r="N90" s="730">
        <v>9.4499999999999993</v>
      </c>
      <c r="O90" s="652"/>
      <c r="P90" s="652"/>
      <c r="Q90" s="652"/>
      <c r="R90" s="652"/>
      <c r="S90" s="652"/>
      <c r="T90" s="652"/>
      <c r="U90" s="652"/>
      <c r="V90" s="652"/>
      <c r="W90" s="652"/>
      <c r="X90" s="652"/>
      <c r="Y90" s="652"/>
      <c r="Z90" s="652"/>
      <c r="AA90" s="652"/>
      <c r="AB90" s="652"/>
      <c r="AC90" s="652"/>
      <c r="AD90" s="652"/>
      <c r="AE90" s="652"/>
      <c r="AF90" s="652"/>
      <c r="AG90" s="652"/>
      <c r="AH90" s="652"/>
      <c r="AI90" s="652"/>
      <c r="AJ90" s="652"/>
      <c r="AK90" s="652"/>
      <c r="AL90" s="652"/>
      <c r="AM90" s="652"/>
      <c r="AN90" s="24">
        <v>0.41</v>
      </c>
      <c r="AO90" s="64">
        <f t="shared" si="39"/>
        <v>3006.56</v>
      </c>
      <c r="AP90" s="65">
        <f t="shared" si="40"/>
        <v>3000</v>
      </c>
      <c r="AQ90" s="64"/>
      <c r="AR90" s="64">
        <v>0.06</v>
      </c>
      <c r="AS90" s="524">
        <f t="shared" si="41"/>
        <v>6.97</v>
      </c>
      <c r="AT90" s="29">
        <f t="shared" si="42"/>
        <v>6.6419999999999995</v>
      </c>
      <c r="AU90" s="64"/>
      <c r="AV90" s="67">
        <f t="shared" si="43"/>
        <v>3007.85</v>
      </c>
      <c r="AW90" s="31"/>
      <c r="AX90" s="32">
        <f t="shared" si="44"/>
        <v>3000</v>
      </c>
      <c r="AY90" s="33">
        <f t="shared" si="45"/>
        <v>6.6419999999999995</v>
      </c>
      <c r="AZ90" s="33"/>
      <c r="BA90" s="34">
        <f t="shared" si="46"/>
        <v>8.26</v>
      </c>
      <c r="BB90" s="35"/>
      <c r="BC90" s="36"/>
      <c r="BD90" s="35">
        <f t="shared" si="51"/>
        <v>7.3881999999999994</v>
      </c>
      <c r="BE90" s="1"/>
      <c r="BF90" s="1"/>
      <c r="BG90" s="1"/>
      <c r="BH90" s="1"/>
      <c r="BI90" s="1"/>
      <c r="BJ90" s="1"/>
      <c r="BK90" s="1"/>
      <c r="BL90" s="35">
        <f t="shared" si="60"/>
        <v>9.41</v>
      </c>
      <c r="BM90" s="1"/>
      <c r="BN90" s="1"/>
      <c r="BO90" s="95">
        <f t="shared" si="58"/>
        <v>7.74</v>
      </c>
      <c r="BP90" s="95"/>
      <c r="BQ90" s="95"/>
      <c r="BR90" s="95"/>
      <c r="BS90" s="95"/>
      <c r="BT90" s="95"/>
      <c r="BU90" s="95"/>
      <c r="BV90" s="35">
        <f t="shared" si="59"/>
        <v>9.86</v>
      </c>
    </row>
    <row r="91" spans="1:74" x14ac:dyDescent="0.25">
      <c r="A91" s="44">
        <v>81</v>
      </c>
      <c r="B91" s="53" t="s">
        <v>372</v>
      </c>
      <c r="C91" s="54"/>
      <c r="D91" s="54"/>
      <c r="E91" s="54"/>
      <c r="F91" s="61"/>
      <c r="G91" s="62">
        <v>6.56</v>
      </c>
      <c r="H91" s="63"/>
      <c r="I91" s="22">
        <v>7.85</v>
      </c>
      <c r="J91" s="71">
        <v>3000</v>
      </c>
      <c r="K91" s="652">
        <f t="shared" si="48"/>
        <v>6.9781999999999993</v>
      </c>
      <c r="L91" s="652">
        <v>9</v>
      </c>
      <c r="M91" s="730">
        <v>7.33</v>
      </c>
      <c r="N91" s="730">
        <v>9.4499999999999993</v>
      </c>
      <c r="O91" s="652"/>
      <c r="P91" s="652"/>
      <c r="Q91" s="652"/>
      <c r="R91" s="652"/>
      <c r="S91" s="652"/>
      <c r="T91" s="652"/>
      <c r="U91" s="652"/>
      <c r="V91" s="652"/>
      <c r="W91" s="652"/>
      <c r="X91" s="652"/>
      <c r="Y91" s="652"/>
      <c r="Z91" s="652"/>
      <c r="AA91" s="652"/>
      <c r="AB91" s="652"/>
      <c r="AC91" s="652"/>
      <c r="AD91" s="652"/>
      <c r="AE91" s="652"/>
      <c r="AF91" s="652"/>
      <c r="AG91" s="652"/>
      <c r="AH91" s="652"/>
      <c r="AI91" s="652"/>
      <c r="AJ91" s="652"/>
      <c r="AK91" s="652"/>
      <c r="AL91" s="652"/>
      <c r="AM91" s="652"/>
      <c r="AN91" s="24">
        <v>0.41</v>
      </c>
      <c r="AO91" s="64">
        <f t="shared" si="39"/>
        <v>3006.56</v>
      </c>
      <c r="AP91" s="65">
        <f t="shared" si="40"/>
        <v>3000</v>
      </c>
      <c r="AQ91" s="64"/>
      <c r="AR91" s="64">
        <v>0.06</v>
      </c>
      <c r="AS91" s="524">
        <f t="shared" si="41"/>
        <v>6.97</v>
      </c>
      <c r="AT91" s="29">
        <f t="shared" si="42"/>
        <v>6.6419999999999995</v>
      </c>
      <c r="AU91" s="64"/>
      <c r="AV91" s="67">
        <f t="shared" si="43"/>
        <v>3007.85</v>
      </c>
      <c r="AW91" s="31"/>
      <c r="AX91" s="32">
        <f t="shared" si="44"/>
        <v>3000</v>
      </c>
      <c r="AY91" s="33">
        <f t="shared" si="45"/>
        <v>6.6419999999999995</v>
      </c>
      <c r="AZ91" s="33"/>
      <c r="BA91" s="34">
        <f t="shared" si="46"/>
        <v>8.26</v>
      </c>
      <c r="BB91" s="35"/>
      <c r="BC91" s="36"/>
      <c r="BD91" s="35">
        <f t="shared" si="51"/>
        <v>7.3881999999999994</v>
      </c>
      <c r="BE91" s="1"/>
      <c r="BF91" s="1"/>
      <c r="BG91" s="1"/>
      <c r="BH91" s="1"/>
      <c r="BI91" s="1"/>
      <c r="BJ91" s="1"/>
      <c r="BK91" s="1"/>
      <c r="BL91" s="35">
        <f t="shared" si="60"/>
        <v>9.41</v>
      </c>
      <c r="BM91" s="1"/>
      <c r="BN91" s="1"/>
      <c r="BO91" s="95">
        <f t="shared" si="58"/>
        <v>7.74</v>
      </c>
      <c r="BP91" s="95"/>
      <c r="BQ91" s="95"/>
      <c r="BR91" s="95"/>
      <c r="BS91" s="95"/>
      <c r="BT91" s="95"/>
      <c r="BU91" s="95"/>
      <c r="BV91" s="35">
        <f t="shared" si="59"/>
        <v>9.86</v>
      </c>
    </row>
    <row r="92" spans="1:74" x14ac:dyDescent="0.25">
      <c r="A92" s="44">
        <v>82</v>
      </c>
      <c r="B92" s="53" t="s">
        <v>373</v>
      </c>
      <c r="C92" s="54"/>
      <c r="D92" s="54"/>
      <c r="E92" s="54"/>
      <c r="F92" s="61"/>
      <c r="G92" s="62">
        <v>6.56</v>
      </c>
      <c r="H92" s="63"/>
      <c r="I92" s="22">
        <v>7.85</v>
      </c>
      <c r="J92" s="71">
        <v>3000</v>
      </c>
      <c r="K92" s="652">
        <v>6.98</v>
      </c>
      <c r="L92" s="652">
        <v>9</v>
      </c>
      <c r="M92" s="730">
        <v>7.33</v>
      </c>
      <c r="N92" s="730">
        <v>9.4499999999999993</v>
      </c>
      <c r="O92" s="652"/>
      <c r="P92" s="652"/>
      <c r="Q92" s="652"/>
      <c r="R92" s="652"/>
      <c r="S92" s="652"/>
      <c r="T92" s="652"/>
      <c r="U92" s="652"/>
      <c r="V92" s="652"/>
      <c r="W92" s="652"/>
      <c r="X92" s="652"/>
      <c r="Y92" s="652"/>
      <c r="Z92" s="652"/>
      <c r="AA92" s="652"/>
      <c r="AB92" s="652"/>
      <c r="AC92" s="652"/>
      <c r="AD92" s="652"/>
      <c r="AE92" s="652"/>
      <c r="AF92" s="652"/>
      <c r="AG92" s="652"/>
      <c r="AH92" s="652"/>
      <c r="AI92" s="652"/>
      <c r="AJ92" s="652"/>
      <c r="AK92" s="652"/>
      <c r="AL92" s="652"/>
      <c r="AM92" s="652"/>
      <c r="AN92" s="24">
        <v>0.08</v>
      </c>
      <c r="AO92" s="64">
        <f t="shared" si="39"/>
        <v>3006.56</v>
      </c>
      <c r="AP92" s="65">
        <f t="shared" si="40"/>
        <v>3000</v>
      </c>
      <c r="AQ92" s="64"/>
      <c r="AR92" s="64">
        <v>0.06</v>
      </c>
      <c r="AS92" s="28">
        <f t="shared" si="41"/>
        <v>6.64</v>
      </c>
      <c r="AT92" s="29">
        <f t="shared" si="42"/>
        <v>6.3119999999999994</v>
      </c>
      <c r="AU92" s="64"/>
      <c r="AV92" s="67">
        <f t="shared" si="43"/>
        <v>3007.85</v>
      </c>
      <c r="AW92" s="31"/>
      <c r="AX92" s="32">
        <f t="shared" si="44"/>
        <v>3000</v>
      </c>
      <c r="AY92" s="33">
        <f t="shared" si="45"/>
        <v>6.3119999999999994</v>
      </c>
      <c r="AZ92" s="33"/>
      <c r="BA92" s="34">
        <f t="shared" si="46"/>
        <v>7.93</v>
      </c>
      <c r="BB92" s="35"/>
      <c r="BC92" s="36"/>
      <c r="BD92" s="35">
        <v>7.06</v>
      </c>
      <c r="BE92" s="1"/>
      <c r="BF92" s="1"/>
      <c r="BG92" s="1"/>
      <c r="BH92" s="1"/>
      <c r="BI92" s="1"/>
      <c r="BJ92" s="1"/>
      <c r="BK92" s="1"/>
      <c r="BL92" s="35">
        <f t="shared" si="60"/>
        <v>9.08</v>
      </c>
      <c r="BM92" s="1"/>
      <c r="BN92" s="1"/>
      <c r="BO92" s="95">
        <f t="shared" si="58"/>
        <v>7.41</v>
      </c>
      <c r="BP92" s="95"/>
      <c r="BQ92" s="95"/>
      <c r="BR92" s="95"/>
      <c r="BS92" s="95"/>
      <c r="BT92" s="95"/>
      <c r="BU92" s="95"/>
      <c r="BV92" s="35">
        <f t="shared" si="59"/>
        <v>9.5299999999999994</v>
      </c>
    </row>
    <row r="93" spans="1:74" x14ac:dyDescent="0.25">
      <c r="A93" s="44">
        <v>83</v>
      </c>
      <c r="B93" s="53" t="s">
        <v>376</v>
      </c>
      <c r="C93" s="54"/>
      <c r="D93" s="54"/>
      <c r="E93" s="54"/>
      <c r="F93" s="61"/>
      <c r="G93" s="62">
        <v>6.56</v>
      </c>
      <c r="H93" s="63"/>
      <c r="I93" s="22">
        <v>7.85</v>
      </c>
      <c r="J93" s="71">
        <v>3000</v>
      </c>
      <c r="K93" s="652">
        <f t="shared" si="48"/>
        <v>6.9781999999999993</v>
      </c>
      <c r="L93" s="652">
        <v>9</v>
      </c>
      <c r="M93" s="730">
        <v>7.33</v>
      </c>
      <c r="N93" s="730">
        <v>9.4499999999999993</v>
      </c>
      <c r="O93" s="652"/>
      <c r="P93" s="652"/>
      <c r="Q93" s="652"/>
      <c r="R93" s="652"/>
      <c r="S93" s="652"/>
      <c r="T93" s="652"/>
      <c r="U93" s="652"/>
      <c r="V93" s="652"/>
      <c r="W93" s="652"/>
      <c r="X93" s="652"/>
      <c r="Y93" s="652"/>
      <c r="Z93" s="652"/>
      <c r="AA93" s="652"/>
      <c r="AB93" s="652"/>
      <c r="AC93" s="652"/>
      <c r="AD93" s="652"/>
      <c r="AE93" s="652"/>
      <c r="AF93" s="652"/>
      <c r="AG93" s="652"/>
      <c r="AH93" s="652"/>
      <c r="AI93" s="652"/>
      <c r="AJ93" s="652"/>
      <c r="AK93" s="652"/>
      <c r="AL93" s="652"/>
      <c r="AM93" s="652"/>
      <c r="AN93" s="24">
        <v>0.41</v>
      </c>
      <c r="AO93" s="64">
        <f t="shared" si="39"/>
        <v>3006.56</v>
      </c>
      <c r="AP93" s="65">
        <f t="shared" si="40"/>
        <v>3000</v>
      </c>
      <c r="AQ93" s="64"/>
      <c r="AR93" s="64">
        <v>0.06</v>
      </c>
      <c r="AS93" s="524">
        <f t="shared" si="41"/>
        <v>6.97</v>
      </c>
      <c r="AT93" s="29">
        <f t="shared" si="42"/>
        <v>6.6419999999999995</v>
      </c>
      <c r="AU93" s="64"/>
      <c r="AV93" s="67">
        <f t="shared" si="43"/>
        <v>3007.85</v>
      </c>
      <c r="AW93" s="31"/>
      <c r="AX93" s="32">
        <f t="shared" si="44"/>
        <v>3000</v>
      </c>
      <c r="AY93" s="33">
        <f t="shared" si="45"/>
        <v>6.6419999999999995</v>
      </c>
      <c r="AZ93" s="33"/>
      <c r="BA93" s="34">
        <f t="shared" si="46"/>
        <v>8.26</v>
      </c>
      <c r="BB93" s="35"/>
      <c r="BC93" s="36"/>
      <c r="BD93" s="35">
        <f t="shared" si="51"/>
        <v>7.3881999999999994</v>
      </c>
      <c r="BE93" s="1"/>
      <c r="BF93" s="1"/>
      <c r="BG93" s="1"/>
      <c r="BH93" s="1"/>
      <c r="BI93" s="1"/>
      <c r="BJ93" s="1"/>
      <c r="BK93" s="1"/>
      <c r="BL93" s="35">
        <f t="shared" si="60"/>
        <v>9.41</v>
      </c>
      <c r="BM93" s="1"/>
      <c r="BN93" s="1"/>
      <c r="BO93" s="95">
        <f t="shared" si="58"/>
        <v>7.74</v>
      </c>
      <c r="BP93" s="95"/>
      <c r="BQ93" s="95"/>
      <c r="BR93" s="95"/>
      <c r="BS93" s="95"/>
      <c r="BT93" s="95"/>
      <c r="BU93" s="95"/>
      <c r="BV93" s="35">
        <f t="shared" si="59"/>
        <v>9.86</v>
      </c>
    </row>
    <row r="94" spans="1:74" x14ac:dyDescent="0.25">
      <c r="A94" s="44">
        <v>84</v>
      </c>
      <c r="B94" s="53" t="s">
        <v>374</v>
      </c>
      <c r="C94" s="54"/>
      <c r="D94" s="54"/>
      <c r="E94" s="54"/>
      <c r="F94" s="61"/>
      <c r="G94" s="62">
        <v>6.56</v>
      </c>
      <c r="H94" s="63"/>
      <c r="I94" s="22">
        <v>7.85</v>
      </c>
      <c r="J94" s="71">
        <v>3000</v>
      </c>
      <c r="K94" s="652">
        <v>6.98</v>
      </c>
      <c r="L94" s="652">
        <v>9</v>
      </c>
      <c r="M94" s="730">
        <v>7.33</v>
      </c>
      <c r="N94" s="730">
        <v>9.4499999999999993</v>
      </c>
      <c r="O94" s="652"/>
      <c r="P94" s="652"/>
      <c r="Q94" s="652"/>
      <c r="R94" s="652"/>
      <c r="S94" s="652"/>
      <c r="T94" s="652"/>
      <c r="U94" s="652"/>
      <c r="V94" s="652"/>
      <c r="W94" s="652"/>
      <c r="X94" s="652"/>
      <c r="Y94" s="652"/>
      <c r="Z94" s="652"/>
      <c r="AA94" s="652"/>
      <c r="AB94" s="652"/>
      <c r="AC94" s="652"/>
      <c r="AD94" s="652"/>
      <c r="AE94" s="652"/>
      <c r="AF94" s="652"/>
      <c r="AG94" s="652"/>
      <c r="AH94" s="652"/>
      <c r="AI94" s="652"/>
      <c r="AJ94" s="652"/>
      <c r="AK94" s="652"/>
      <c r="AL94" s="652"/>
      <c r="AM94" s="652"/>
      <c r="AN94" s="24">
        <v>0.08</v>
      </c>
      <c r="AO94" s="64">
        <f t="shared" si="39"/>
        <v>3006.56</v>
      </c>
      <c r="AP94" s="65">
        <f t="shared" si="40"/>
        <v>3000</v>
      </c>
      <c r="AQ94" s="64"/>
      <c r="AR94" s="64">
        <v>0.06</v>
      </c>
      <c r="AS94" s="28">
        <f t="shared" si="41"/>
        <v>6.64</v>
      </c>
      <c r="AT94" s="29">
        <f t="shared" si="42"/>
        <v>6.3119999999999994</v>
      </c>
      <c r="AU94" s="64"/>
      <c r="AV94" s="67">
        <f t="shared" si="43"/>
        <v>3007.85</v>
      </c>
      <c r="AW94" s="31"/>
      <c r="AX94" s="32">
        <f t="shared" si="44"/>
        <v>3000</v>
      </c>
      <c r="AY94" s="33">
        <f t="shared" si="45"/>
        <v>6.3119999999999994</v>
      </c>
      <c r="AZ94" s="33"/>
      <c r="BA94" s="34">
        <f t="shared" si="46"/>
        <v>7.93</v>
      </c>
      <c r="BB94" s="35"/>
      <c r="BC94" s="36"/>
      <c r="BD94" s="35">
        <v>7.06</v>
      </c>
      <c r="BE94" s="1"/>
      <c r="BF94" s="1"/>
      <c r="BG94" s="1"/>
      <c r="BH94" s="1"/>
      <c r="BI94" s="1"/>
      <c r="BJ94" s="1"/>
      <c r="BK94" s="1"/>
      <c r="BL94" s="35">
        <f t="shared" si="60"/>
        <v>9.08</v>
      </c>
      <c r="BM94" s="1"/>
      <c r="BN94" s="1"/>
      <c r="BO94" s="95">
        <f t="shared" si="58"/>
        <v>7.41</v>
      </c>
      <c r="BP94" s="95"/>
      <c r="BQ94" s="95"/>
      <c r="BR94" s="95"/>
      <c r="BS94" s="95"/>
      <c r="BT94" s="95"/>
      <c r="BU94" s="95"/>
      <c r="BV94" s="35">
        <f t="shared" si="59"/>
        <v>9.5299999999999994</v>
      </c>
    </row>
    <row r="95" spans="1:74" x14ac:dyDescent="0.25">
      <c r="A95" s="44">
        <v>85</v>
      </c>
      <c r="B95" s="53" t="s">
        <v>375</v>
      </c>
      <c r="C95" s="54"/>
      <c r="D95" s="54"/>
      <c r="E95" s="54"/>
      <c r="F95" s="61"/>
      <c r="G95" s="62">
        <v>6.56</v>
      </c>
      <c r="H95" s="63"/>
      <c r="I95" s="22">
        <v>7.85</v>
      </c>
      <c r="J95" s="71">
        <v>3000</v>
      </c>
      <c r="K95" s="652">
        <f t="shared" si="48"/>
        <v>6.9781999999999993</v>
      </c>
      <c r="L95" s="652">
        <v>9</v>
      </c>
      <c r="M95" s="730">
        <v>7.33</v>
      </c>
      <c r="N95" s="730">
        <v>9.4499999999999993</v>
      </c>
      <c r="O95" s="652"/>
      <c r="P95" s="652"/>
      <c r="Q95" s="652"/>
      <c r="R95" s="652"/>
      <c r="S95" s="652"/>
      <c r="T95" s="652"/>
      <c r="U95" s="652"/>
      <c r="V95" s="652"/>
      <c r="W95" s="652"/>
      <c r="X95" s="652"/>
      <c r="Y95" s="652"/>
      <c r="Z95" s="652"/>
      <c r="AA95" s="652"/>
      <c r="AB95" s="652"/>
      <c r="AC95" s="652"/>
      <c r="AD95" s="652"/>
      <c r="AE95" s="652"/>
      <c r="AF95" s="652"/>
      <c r="AG95" s="652"/>
      <c r="AH95" s="652"/>
      <c r="AI95" s="652"/>
      <c r="AJ95" s="652"/>
      <c r="AK95" s="652"/>
      <c r="AL95" s="652"/>
      <c r="AM95" s="652"/>
      <c r="AN95" s="24">
        <v>0.41</v>
      </c>
      <c r="AO95" s="64">
        <f t="shared" si="39"/>
        <v>3006.56</v>
      </c>
      <c r="AP95" s="65">
        <f t="shared" si="40"/>
        <v>3000</v>
      </c>
      <c r="AQ95" s="64"/>
      <c r="AR95" s="64">
        <v>0.06</v>
      </c>
      <c r="AS95" s="524">
        <f t="shared" si="41"/>
        <v>6.97</v>
      </c>
      <c r="AT95" s="29">
        <f t="shared" si="42"/>
        <v>6.6419999999999995</v>
      </c>
      <c r="AU95" s="64"/>
      <c r="AV95" s="67">
        <f t="shared" si="43"/>
        <v>3007.85</v>
      </c>
      <c r="AW95" s="31"/>
      <c r="AX95" s="32">
        <f t="shared" si="44"/>
        <v>3000</v>
      </c>
      <c r="AY95" s="33">
        <f t="shared" si="45"/>
        <v>6.6419999999999995</v>
      </c>
      <c r="AZ95" s="33"/>
      <c r="BA95" s="34">
        <f t="shared" si="46"/>
        <v>8.26</v>
      </c>
      <c r="BB95" s="35"/>
      <c r="BC95" s="36"/>
      <c r="BD95" s="35">
        <f t="shared" si="51"/>
        <v>7.3881999999999994</v>
      </c>
      <c r="BE95" s="1"/>
      <c r="BF95" s="1"/>
      <c r="BG95" s="1"/>
      <c r="BH95" s="1"/>
      <c r="BI95" s="1"/>
      <c r="BJ95" s="1"/>
      <c r="BK95" s="1"/>
      <c r="BL95" s="35">
        <f t="shared" si="60"/>
        <v>9.41</v>
      </c>
      <c r="BM95" s="1"/>
      <c r="BN95" s="1"/>
      <c r="BO95" s="95">
        <f t="shared" si="58"/>
        <v>7.74</v>
      </c>
      <c r="BP95" s="95"/>
      <c r="BQ95" s="95"/>
      <c r="BR95" s="95"/>
      <c r="BS95" s="95"/>
      <c r="BT95" s="95"/>
      <c r="BU95" s="95"/>
      <c r="BV95" s="35">
        <f t="shared" si="59"/>
        <v>9.86</v>
      </c>
    </row>
    <row r="96" spans="1:74" x14ac:dyDescent="0.25">
      <c r="A96" s="44">
        <v>86</v>
      </c>
      <c r="B96" s="53" t="s">
        <v>377</v>
      </c>
      <c r="C96" s="54"/>
      <c r="D96" s="54"/>
      <c r="E96" s="54"/>
      <c r="F96" s="61"/>
      <c r="G96" s="62">
        <v>6.56</v>
      </c>
      <c r="H96" s="63"/>
      <c r="I96" s="22">
        <v>7.85</v>
      </c>
      <c r="J96" s="71">
        <v>3000</v>
      </c>
      <c r="K96" s="652">
        <f t="shared" si="48"/>
        <v>6.9781999999999993</v>
      </c>
      <c r="L96" s="652">
        <v>9</v>
      </c>
      <c r="M96" s="730">
        <v>7.33</v>
      </c>
      <c r="N96" s="730">
        <v>9.4499999999999993</v>
      </c>
      <c r="O96" s="652"/>
      <c r="P96" s="652"/>
      <c r="Q96" s="652"/>
      <c r="R96" s="652"/>
      <c r="S96" s="652"/>
      <c r="T96" s="652"/>
      <c r="U96" s="652"/>
      <c r="V96" s="652"/>
      <c r="W96" s="652"/>
      <c r="X96" s="652"/>
      <c r="Y96" s="652"/>
      <c r="Z96" s="652"/>
      <c r="AA96" s="652"/>
      <c r="AB96" s="652"/>
      <c r="AC96" s="652"/>
      <c r="AD96" s="652"/>
      <c r="AE96" s="652"/>
      <c r="AF96" s="652"/>
      <c r="AG96" s="652"/>
      <c r="AH96" s="652"/>
      <c r="AI96" s="652"/>
      <c r="AJ96" s="652"/>
      <c r="AK96" s="652"/>
      <c r="AL96" s="652"/>
      <c r="AM96" s="652"/>
      <c r="AN96" s="24">
        <v>0.41</v>
      </c>
      <c r="AO96" s="64">
        <f t="shared" si="39"/>
        <v>3006.56</v>
      </c>
      <c r="AP96" s="65">
        <f t="shared" si="40"/>
        <v>3000</v>
      </c>
      <c r="AQ96" s="64"/>
      <c r="AR96" s="64">
        <v>0.06</v>
      </c>
      <c r="AS96" s="524">
        <f t="shared" si="41"/>
        <v>6.97</v>
      </c>
      <c r="AT96" s="29">
        <f t="shared" si="42"/>
        <v>6.6419999999999995</v>
      </c>
      <c r="AU96" s="64"/>
      <c r="AV96" s="67">
        <f t="shared" si="43"/>
        <v>3007.85</v>
      </c>
      <c r="AW96" s="31"/>
      <c r="AX96" s="32">
        <f t="shared" si="44"/>
        <v>3000</v>
      </c>
      <c r="AY96" s="33">
        <f t="shared" si="45"/>
        <v>6.6419999999999995</v>
      </c>
      <c r="AZ96" s="33"/>
      <c r="BA96" s="34">
        <f t="shared" si="46"/>
        <v>8.26</v>
      </c>
      <c r="BB96" s="35"/>
      <c r="BC96" s="36"/>
      <c r="BD96" s="35">
        <f t="shared" si="51"/>
        <v>7.3881999999999994</v>
      </c>
      <c r="BE96" s="1"/>
      <c r="BF96" s="1"/>
      <c r="BG96" s="1"/>
      <c r="BH96" s="1"/>
      <c r="BI96" s="1"/>
      <c r="BJ96" s="1"/>
      <c r="BK96" s="1"/>
      <c r="BL96" s="35">
        <f t="shared" si="60"/>
        <v>9.41</v>
      </c>
      <c r="BM96" s="1"/>
      <c r="BN96" s="1"/>
      <c r="BO96" s="95">
        <f t="shared" si="58"/>
        <v>7.74</v>
      </c>
      <c r="BP96" s="95"/>
      <c r="BQ96" s="95"/>
      <c r="BR96" s="95"/>
      <c r="BS96" s="95"/>
      <c r="BT96" s="95"/>
      <c r="BU96" s="95"/>
      <c r="BV96" s="35">
        <f t="shared" si="59"/>
        <v>9.86</v>
      </c>
    </row>
    <row r="97" spans="1:74" x14ac:dyDescent="0.25">
      <c r="A97" s="44">
        <v>87</v>
      </c>
      <c r="B97" s="53" t="s">
        <v>99</v>
      </c>
      <c r="C97" s="54"/>
      <c r="D97" s="54"/>
      <c r="E97" s="54"/>
      <c r="F97" s="61"/>
      <c r="G97" s="62">
        <v>4.2</v>
      </c>
      <c r="H97" s="63"/>
      <c r="I97" s="22">
        <v>5.63</v>
      </c>
      <c r="J97" s="51">
        <v>800</v>
      </c>
      <c r="K97" s="652">
        <f t="shared" si="48"/>
        <v>4.4832000000000001</v>
      </c>
      <c r="L97" s="652">
        <f t="shared" si="49"/>
        <v>6.245000000000001</v>
      </c>
      <c r="M97" s="730">
        <f>SUM(BO97-AN97)</f>
        <v>4.7333600000000011</v>
      </c>
      <c r="N97" s="730">
        <f t="shared" ref="N97:N110" si="61">SUM(BV97-AN97)</f>
        <v>6.5832500000000014</v>
      </c>
      <c r="O97" s="652"/>
      <c r="P97" s="652"/>
      <c r="Q97" s="652"/>
      <c r="R97" s="652"/>
      <c r="S97" s="652"/>
      <c r="T97" s="652"/>
      <c r="U97" s="652"/>
      <c r="V97" s="652"/>
      <c r="W97" s="652"/>
      <c r="X97" s="652"/>
      <c r="Y97" s="652"/>
      <c r="Z97" s="652"/>
      <c r="AA97" s="652"/>
      <c r="AB97" s="652"/>
      <c r="AC97" s="652"/>
      <c r="AD97" s="652"/>
      <c r="AE97" s="652"/>
      <c r="AF97" s="652"/>
      <c r="AG97" s="652"/>
      <c r="AH97" s="652"/>
      <c r="AI97" s="652"/>
      <c r="AJ97" s="652"/>
      <c r="AK97" s="652"/>
      <c r="AL97" s="652"/>
      <c r="AM97" s="652"/>
      <c r="AN97" s="24">
        <v>0.52</v>
      </c>
      <c r="AO97" s="64">
        <f t="shared" si="39"/>
        <v>804.2</v>
      </c>
      <c r="AP97" s="65">
        <f t="shared" si="40"/>
        <v>800</v>
      </c>
      <c r="AQ97" s="64"/>
      <c r="AR97" s="64"/>
      <c r="AS97" s="28">
        <f t="shared" si="41"/>
        <v>4.7200000000000006</v>
      </c>
      <c r="AT97" s="29">
        <f t="shared" si="42"/>
        <v>4.51</v>
      </c>
      <c r="AU97" s="64"/>
      <c r="AV97" s="67">
        <f t="shared" si="43"/>
        <v>805.63</v>
      </c>
      <c r="AW97" s="31"/>
      <c r="AX97" s="32">
        <f t="shared" si="44"/>
        <v>800</v>
      </c>
      <c r="AY97" s="33">
        <f t="shared" si="45"/>
        <v>4.51</v>
      </c>
      <c r="AZ97" s="33"/>
      <c r="BA97" s="34">
        <f t="shared" si="46"/>
        <v>6.15</v>
      </c>
      <c r="BB97" s="35">
        <f>SUM(I97-I97*5%+AN97)</f>
        <v>5.8684999999999992</v>
      </c>
      <c r="BC97" s="36">
        <f t="shared" ref="BC97:BC103" si="62">SUM(I97-I97*5%+AN97)</f>
        <v>5.8684999999999992</v>
      </c>
      <c r="BD97" s="35">
        <f t="shared" si="51"/>
        <v>5.0032000000000005</v>
      </c>
      <c r="BE97" s="1"/>
      <c r="BF97" s="1"/>
      <c r="BG97" s="1"/>
      <c r="BH97" s="1"/>
      <c r="BI97" s="1"/>
      <c r="BJ97" s="1"/>
      <c r="BK97" s="1"/>
      <c r="BL97" s="35">
        <f t="shared" si="52"/>
        <v>6.7650000000000006</v>
      </c>
      <c r="BM97" s="1"/>
      <c r="BN97" s="1"/>
      <c r="BO97" s="35">
        <f>SUM(BD97+BD97*5%)</f>
        <v>5.2533600000000007</v>
      </c>
      <c r="BP97" s="95"/>
      <c r="BQ97" s="95"/>
      <c r="BR97" s="95"/>
      <c r="BS97" s="95"/>
      <c r="BT97" s="95"/>
      <c r="BU97" s="95"/>
      <c r="BV97" s="35">
        <f t="shared" ref="BV97:BV110" si="63">SUM(BL97+BL97*5%)</f>
        <v>7.103250000000001</v>
      </c>
    </row>
    <row r="98" spans="1:74" x14ac:dyDescent="0.25">
      <c r="A98" s="44">
        <v>88</v>
      </c>
      <c r="B98" s="53" t="s">
        <v>100</v>
      </c>
      <c r="C98" s="54"/>
      <c r="D98" s="54"/>
      <c r="E98" s="54"/>
      <c r="F98" s="61"/>
      <c r="G98" s="62">
        <v>5.69</v>
      </c>
      <c r="H98" s="63"/>
      <c r="I98" s="22">
        <v>7.03</v>
      </c>
      <c r="J98" s="55">
        <v>11300</v>
      </c>
      <c r="K98" s="652">
        <f t="shared" si="48"/>
        <v>6.0542000000000007</v>
      </c>
      <c r="L98" s="652">
        <v>9</v>
      </c>
      <c r="M98" s="730">
        <v>6.36</v>
      </c>
      <c r="N98" s="730">
        <v>9.4499999999999993</v>
      </c>
      <c r="O98" s="652"/>
      <c r="P98" s="652"/>
      <c r="Q98" s="652"/>
      <c r="R98" s="652"/>
      <c r="S98" s="652"/>
      <c r="T98" s="652"/>
      <c r="U98" s="652"/>
      <c r="V98" s="652"/>
      <c r="W98" s="652"/>
      <c r="X98" s="652"/>
      <c r="Y98" s="652"/>
      <c r="Z98" s="652"/>
      <c r="AA98" s="652"/>
      <c r="AB98" s="652"/>
      <c r="AC98" s="652"/>
      <c r="AD98" s="652"/>
      <c r="AE98" s="652"/>
      <c r="AF98" s="652"/>
      <c r="AG98" s="652"/>
      <c r="AH98" s="652"/>
      <c r="AI98" s="652"/>
      <c r="AJ98" s="652"/>
      <c r="AK98" s="652"/>
      <c r="AL98" s="652"/>
      <c r="AM98" s="652"/>
      <c r="AN98" s="24">
        <v>0.38</v>
      </c>
      <c r="AO98" s="64">
        <f t="shared" si="39"/>
        <v>11305.69</v>
      </c>
      <c r="AP98" s="65">
        <f t="shared" si="40"/>
        <v>11300</v>
      </c>
      <c r="AQ98" s="64"/>
      <c r="AR98" s="64">
        <v>0.04</v>
      </c>
      <c r="AS98" s="524">
        <f t="shared" si="41"/>
        <v>6.07</v>
      </c>
      <c r="AT98" s="29">
        <f t="shared" si="42"/>
        <v>5.7854999999999999</v>
      </c>
      <c r="AU98" s="64"/>
      <c r="AV98" s="67">
        <f t="shared" si="43"/>
        <v>11307.03</v>
      </c>
      <c r="AW98" s="31"/>
      <c r="AX98" s="32">
        <f t="shared" si="44"/>
        <v>11300</v>
      </c>
      <c r="AY98" s="33">
        <f t="shared" si="45"/>
        <v>5.7854999999999999</v>
      </c>
      <c r="AZ98" s="33"/>
      <c r="BA98" s="34">
        <f>SUM(I98+AN98)</f>
        <v>7.41</v>
      </c>
      <c r="BB98" s="35">
        <f>SUM(I98-I98*5%+AN98)</f>
        <v>7.0585000000000004</v>
      </c>
      <c r="BC98" s="36">
        <f t="shared" si="62"/>
        <v>7.0585000000000004</v>
      </c>
      <c r="BD98" s="35">
        <f>SUM(AS98+AS98*6%)</f>
        <v>6.4342000000000006</v>
      </c>
      <c r="BE98" s="1"/>
      <c r="BF98" s="1"/>
      <c r="BG98" s="1"/>
      <c r="BH98" s="1"/>
      <c r="BI98" s="1"/>
      <c r="BJ98" s="1"/>
      <c r="BK98" s="1"/>
      <c r="BL98" s="35">
        <f>SUM(L98+AN98)</f>
        <v>9.3800000000000008</v>
      </c>
      <c r="BM98" s="1"/>
      <c r="BN98" s="1"/>
      <c r="BO98" s="95">
        <f t="shared" ref="BO98" si="64">SUM(M98+AN98)</f>
        <v>6.74</v>
      </c>
      <c r="BP98" s="95"/>
      <c r="BQ98" s="95"/>
      <c r="BR98" s="95"/>
      <c r="BS98" s="95"/>
      <c r="BT98" s="95"/>
      <c r="BU98" s="95"/>
      <c r="BV98" s="35">
        <f t="shared" ref="BV98" si="65">SUM(N98+AN98)</f>
        <v>9.83</v>
      </c>
    </row>
    <row r="99" spans="1:74" x14ac:dyDescent="0.25">
      <c r="A99" s="44">
        <v>89</v>
      </c>
      <c r="B99" s="53" t="s">
        <v>101</v>
      </c>
      <c r="C99" s="54"/>
      <c r="D99" s="54"/>
      <c r="E99" s="54"/>
      <c r="F99" s="61"/>
      <c r="G99" s="62">
        <v>5.69</v>
      </c>
      <c r="H99" s="63"/>
      <c r="I99" s="22">
        <v>7.03</v>
      </c>
      <c r="J99" s="55">
        <v>11300</v>
      </c>
      <c r="K99" s="652">
        <v>6.05</v>
      </c>
      <c r="L99" s="652">
        <v>9</v>
      </c>
      <c r="M99" s="730">
        <f t="shared" ref="M99:M110" si="66">SUM(BO99-AN99)</f>
        <v>6.3549999999999995</v>
      </c>
      <c r="N99" s="730">
        <f t="shared" si="61"/>
        <v>9.4525000000000006</v>
      </c>
      <c r="O99" s="652"/>
      <c r="P99" s="652"/>
      <c r="Q99" s="652"/>
      <c r="R99" s="652"/>
      <c r="S99" s="652"/>
      <c r="T99" s="652"/>
      <c r="U99" s="652"/>
      <c r="V99" s="652"/>
      <c r="W99" s="652"/>
      <c r="X99" s="652"/>
      <c r="Y99" s="652"/>
      <c r="Z99" s="652"/>
      <c r="AA99" s="652"/>
      <c r="AB99" s="652"/>
      <c r="AC99" s="652"/>
      <c r="AD99" s="652"/>
      <c r="AE99" s="652"/>
      <c r="AF99" s="652"/>
      <c r="AG99" s="652"/>
      <c r="AH99" s="652"/>
      <c r="AI99" s="652"/>
      <c r="AJ99" s="652"/>
      <c r="AK99" s="652"/>
      <c r="AL99" s="652"/>
      <c r="AM99" s="652"/>
      <c r="AN99" s="24">
        <v>0.05</v>
      </c>
      <c r="AO99" s="64">
        <f t="shared" si="39"/>
        <v>11305.69</v>
      </c>
      <c r="AP99" s="65">
        <f t="shared" si="40"/>
        <v>11300</v>
      </c>
      <c r="AQ99" s="64"/>
      <c r="AR99" s="62">
        <v>0</v>
      </c>
      <c r="AS99" s="28">
        <f t="shared" si="41"/>
        <v>5.74</v>
      </c>
      <c r="AT99" s="29">
        <f t="shared" si="42"/>
        <v>5.4554999999999998</v>
      </c>
      <c r="AU99" s="64"/>
      <c r="AV99" s="67">
        <f t="shared" si="43"/>
        <v>11307.03</v>
      </c>
      <c r="AW99" s="31"/>
      <c r="AX99" s="32">
        <f t="shared" si="44"/>
        <v>11300</v>
      </c>
      <c r="AY99" s="33">
        <f t="shared" si="45"/>
        <v>5.4554999999999998</v>
      </c>
      <c r="AZ99" s="33"/>
      <c r="BA99" s="34">
        <f t="shared" si="46"/>
        <v>7.08</v>
      </c>
      <c r="BB99" s="35">
        <f>SUM(I99-I99*5%+AN99)</f>
        <v>6.7285000000000004</v>
      </c>
      <c r="BC99" s="36">
        <f t="shared" si="62"/>
        <v>6.7285000000000004</v>
      </c>
      <c r="BD99" s="35">
        <v>6.1</v>
      </c>
      <c r="BE99" s="1"/>
      <c r="BF99" s="1"/>
      <c r="BG99" s="1"/>
      <c r="BH99" s="1"/>
      <c r="BI99" s="1"/>
      <c r="BJ99" s="1"/>
      <c r="BK99" s="1"/>
      <c r="BL99" s="35">
        <f>SUM(L99+AN99)</f>
        <v>9.0500000000000007</v>
      </c>
      <c r="BM99" s="1"/>
      <c r="BN99" s="1"/>
      <c r="BO99" s="35">
        <f t="shared" ref="BO99:BO110" si="67">SUM(BD99+BD99*5%)</f>
        <v>6.4049999999999994</v>
      </c>
      <c r="BP99" s="95"/>
      <c r="BQ99" s="95"/>
      <c r="BR99" s="95"/>
      <c r="BS99" s="95"/>
      <c r="BT99" s="95"/>
      <c r="BU99" s="95"/>
      <c r="BV99" s="35">
        <f t="shared" si="63"/>
        <v>9.5025000000000013</v>
      </c>
    </row>
    <row r="100" spans="1:74" x14ac:dyDescent="0.25">
      <c r="A100" s="44">
        <v>90</v>
      </c>
      <c r="B100" s="53" t="s">
        <v>102</v>
      </c>
      <c r="C100" s="54"/>
      <c r="D100" s="54"/>
      <c r="E100" s="54"/>
      <c r="F100" s="61"/>
      <c r="G100" s="62">
        <v>11.17</v>
      </c>
      <c r="H100" s="63"/>
      <c r="I100" s="22">
        <v>11.17</v>
      </c>
      <c r="J100" s="653">
        <v>0.2</v>
      </c>
      <c r="K100" s="652">
        <f>SUM(BD100-AN100)</f>
        <v>11.86</v>
      </c>
      <c r="L100" s="652">
        <f t="shared" si="49"/>
        <v>12.32</v>
      </c>
      <c r="M100" s="730">
        <f t="shared" si="66"/>
        <v>12.4695</v>
      </c>
      <c r="N100" s="730">
        <f t="shared" si="61"/>
        <v>12.952500000000001</v>
      </c>
      <c r="O100" s="652"/>
      <c r="P100" s="652"/>
      <c r="Q100" s="652"/>
      <c r="R100" s="652"/>
      <c r="S100" s="652"/>
      <c r="T100" s="652"/>
      <c r="U100" s="652"/>
      <c r="V100" s="652"/>
      <c r="W100" s="652"/>
      <c r="X100" s="652"/>
      <c r="Y100" s="652"/>
      <c r="Z100" s="652"/>
      <c r="AA100" s="652"/>
      <c r="AB100" s="652"/>
      <c r="AC100" s="652"/>
      <c r="AD100" s="652"/>
      <c r="AE100" s="652"/>
      <c r="AF100" s="652"/>
      <c r="AG100" s="652"/>
      <c r="AH100" s="652"/>
      <c r="AI100" s="652"/>
      <c r="AJ100" s="652"/>
      <c r="AK100" s="652"/>
      <c r="AL100" s="652"/>
      <c r="AM100" s="652"/>
      <c r="AN100" s="95">
        <v>0.33</v>
      </c>
      <c r="AO100" s="529">
        <f>SUM(G100-G100*5%+J100)</f>
        <v>10.811499999999999</v>
      </c>
      <c r="AP100" s="65">
        <f t="shared" si="40"/>
        <v>0</v>
      </c>
      <c r="AQ100" s="92">
        <f>SUM(I100+J100)</f>
        <v>11.37</v>
      </c>
      <c r="AR100" s="654">
        <v>0.04</v>
      </c>
      <c r="AS100" s="28">
        <f t="shared" si="41"/>
        <v>11.5</v>
      </c>
      <c r="AT100" s="29">
        <f t="shared" si="42"/>
        <v>10.9415</v>
      </c>
      <c r="AU100" s="64"/>
      <c r="AV100" s="67"/>
      <c r="AW100" s="31"/>
      <c r="AX100" s="32"/>
      <c r="AY100" s="92">
        <f>SUM(I100-I100*5%+J100)</f>
        <v>10.811499999999999</v>
      </c>
      <c r="AZ100" s="92"/>
      <c r="BA100" s="34">
        <f t="shared" si="46"/>
        <v>11.5</v>
      </c>
      <c r="BB100" s="35"/>
      <c r="BC100" s="36">
        <f t="shared" si="62"/>
        <v>10.9415</v>
      </c>
      <c r="BD100" s="35">
        <f t="shared" si="51"/>
        <v>12.19</v>
      </c>
      <c r="BE100" s="1"/>
      <c r="BF100" s="1"/>
      <c r="BG100" s="1"/>
      <c r="BH100" s="1"/>
      <c r="BI100" s="1"/>
      <c r="BJ100" s="1"/>
      <c r="BK100" s="1"/>
      <c r="BL100" s="35">
        <f t="shared" si="52"/>
        <v>12.65</v>
      </c>
      <c r="BM100" s="1"/>
      <c r="BN100" s="1"/>
      <c r="BO100" s="35">
        <f t="shared" si="67"/>
        <v>12.7995</v>
      </c>
      <c r="BP100" s="95"/>
      <c r="BQ100" s="95"/>
      <c r="BR100" s="95"/>
      <c r="BS100" s="95"/>
      <c r="BT100" s="95"/>
      <c r="BU100" s="95"/>
      <c r="BV100" s="35">
        <f t="shared" si="63"/>
        <v>13.282500000000001</v>
      </c>
    </row>
    <row r="101" spans="1:74" x14ac:dyDescent="0.25">
      <c r="A101" s="44">
        <v>91</v>
      </c>
      <c r="B101" s="53" t="s">
        <v>103</v>
      </c>
      <c r="C101" s="54"/>
      <c r="D101" s="54"/>
      <c r="E101" s="54"/>
      <c r="F101" s="61"/>
      <c r="G101" s="62">
        <v>12.31</v>
      </c>
      <c r="H101" s="63"/>
      <c r="I101" s="22">
        <v>12.31</v>
      </c>
      <c r="J101" s="55"/>
      <c r="K101" s="652">
        <f t="shared" si="48"/>
        <v>13.049200000000001</v>
      </c>
      <c r="L101" s="652">
        <f t="shared" si="49"/>
        <v>13.542000000000002</v>
      </c>
      <c r="M101" s="730">
        <f t="shared" si="66"/>
        <v>13.702160000000001</v>
      </c>
      <c r="N101" s="730">
        <f t="shared" si="61"/>
        <v>14.219600000000002</v>
      </c>
      <c r="O101" s="652"/>
      <c r="P101" s="652"/>
      <c r="Q101" s="652"/>
      <c r="R101" s="652"/>
      <c r="S101" s="652"/>
      <c r="T101" s="652"/>
      <c r="U101" s="652"/>
      <c r="V101" s="652"/>
      <c r="W101" s="652"/>
      <c r="X101" s="652"/>
      <c r="Y101" s="652"/>
      <c r="Z101" s="652"/>
      <c r="AA101" s="652"/>
      <c r="AB101" s="652"/>
      <c r="AC101" s="652"/>
      <c r="AD101" s="652"/>
      <c r="AE101" s="652"/>
      <c r="AF101" s="652"/>
      <c r="AG101" s="652"/>
      <c r="AH101" s="652"/>
      <c r="AI101" s="652"/>
      <c r="AJ101" s="652"/>
      <c r="AK101" s="652"/>
      <c r="AL101" s="652"/>
      <c r="AM101" s="652"/>
      <c r="AN101" s="24">
        <v>0.01</v>
      </c>
      <c r="AO101" s="64"/>
      <c r="AP101" s="65"/>
      <c r="AQ101" s="64"/>
      <c r="AR101" s="62">
        <v>0</v>
      </c>
      <c r="AS101" s="28">
        <f t="shared" si="41"/>
        <v>12.32</v>
      </c>
      <c r="AT101" s="29">
        <f t="shared" si="42"/>
        <v>11.704499999999999</v>
      </c>
      <c r="AU101" s="64"/>
      <c r="AV101" s="67"/>
      <c r="AW101" s="31"/>
      <c r="AX101" s="32"/>
      <c r="AY101" s="33">
        <f t="shared" ref="AY101:AY110" si="68">SUM(G101-G101*5%+AN101)</f>
        <v>11.704499999999999</v>
      </c>
      <c r="AZ101" s="33"/>
      <c r="BA101" s="34">
        <f t="shared" si="46"/>
        <v>12.32</v>
      </c>
      <c r="BB101" s="35">
        <f>SUM(I101-I101*5%+AN101)</f>
        <v>11.704499999999999</v>
      </c>
      <c r="BC101" s="36">
        <f t="shared" si="62"/>
        <v>11.704499999999999</v>
      </c>
      <c r="BD101" s="35">
        <f t="shared" si="51"/>
        <v>13.059200000000001</v>
      </c>
      <c r="BE101" s="1"/>
      <c r="BF101" s="1"/>
      <c r="BG101" s="1"/>
      <c r="BH101" s="1"/>
      <c r="BI101" s="1"/>
      <c r="BJ101" s="1"/>
      <c r="BK101" s="1"/>
      <c r="BL101" s="35">
        <f t="shared" si="52"/>
        <v>13.552000000000001</v>
      </c>
      <c r="BM101" s="1"/>
      <c r="BN101" s="1"/>
      <c r="BO101" s="35">
        <f t="shared" si="67"/>
        <v>13.712160000000001</v>
      </c>
      <c r="BP101" s="95"/>
      <c r="BQ101" s="95"/>
      <c r="BR101" s="95"/>
      <c r="BS101" s="95"/>
      <c r="BT101" s="95"/>
      <c r="BU101" s="95"/>
      <c r="BV101" s="35">
        <f t="shared" si="63"/>
        <v>14.229600000000001</v>
      </c>
    </row>
    <row r="102" spans="1:74" x14ac:dyDescent="0.25">
      <c r="A102" s="44">
        <v>92</v>
      </c>
      <c r="B102" s="860" t="s">
        <v>104</v>
      </c>
      <c r="C102" s="861"/>
      <c r="D102" s="861"/>
      <c r="E102" s="861"/>
      <c r="F102" s="61"/>
      <c r="G102" s="62">
        <v>17</v>
      </c>
      <c r="H102" s="63"/>
      <c r="I102" s="22">
        <v>24.87</v>
      </c>
      <c r="J102" s="55">
        <v>11000</v>
      </c>
      <c r="K102" s="652">
        <v>18.02</v>
      </c>
      <c r="L102" s="652">
        <v>27.36</v>
      </c>
      <c r="M102" s="730">
        <v>18.920000000000002</v>
      </c>
      <c r="N102" s="730">
        <v>28.72</v>
      </c>
      <c r="O102" s="652"/>
      <c r="P102" s="652"/>
      <c r="Q102" s="652"/>
      <c r="R102" s="652"/>
      <c r="S102" s="652"/>
      <c r="T102" s="652"/>
      <c r="U102" s="652"/>
      <c r="V102" s="652"/>
      <c r="W102" s="652"/>
      <c r="X102" s="652"/>
      <c r="Y102" s="652"/>
      <c r="Z102" s="652"/>
      <c r="AA102" s="652"/>
      <c r="AB102" s="652"/>
      <c r="AC102" s="652"/>
      <c r="AD102" s="652"/>
      <c r="AE102" s="652"/>
      <c r="AF102" s="652"/>
      <c r="AG102" s="652"/>
      <c r="AH102" s="652"/>
      <c r="AI102" s="652"/>
      <c r="AJ102" s="652"/>
      <c r="AK102" s="652"/>
      <c r="AL102" s="652"/>
      <c r="AM102" s="652"/>
      <c r="AN102" s="22">
        <v>1.26</v>
      </c>
      <c r="AO102" s="64">
        <f>SUM(G102+J102)</f>
        <v>11017</v>
      </c>
      <c r="AP102" s="65">
        <f t="shared" ref="AP102:AP110" si="69">ROUND(G102-G102*5%+J102,-2)</f>
        <v>11000</v>
      </c>
      <c r="AQ102" s="64"/>
      <c r="AR102" s="64">
        <v>0.15</v>
      </c>
      <c r="AS102" s="28">
        <f t="shared" si="41"/>
        <v>18.260000000000002</v>
      </c>
      <c r="AT102" s="29">
        <v>11.27</v>
      </c>
      <c r="AU102" s="64"/>
      <c r="AV102" s="67">
        <f>SUM(I102+J102)</f>
        <v>11024.87</v>
      </c>
      <c r="AW102" s="31"/>
      <c r="AX102" s="32">
        <f t="shared" ref="AX102:AX110" si="70">ROUND(I102-I102*5%+J102,-2)</f>
        <v>11000</v>
      </c>
      <c r="AY102" s="33">
        <f t="shared" si="68"/>
        <v>17.41</v>
      </c>
      <c r="AZ102" s="33"/>
      <c r="BA102" s="34">
        <f t="shared" si="46"/>
        <v>26.130000000000003</v>
      </c>
      <c r="BB102" s="35">
        <v>22.28</v>
      </c>
      <c r="BC102" s="36">
        <f t="shared" si="62"/>
        <v>24.886500000000002</v>
      </c>
      <c r="BD102" s="35">
        <v>19.28</v>
      </c>
      <c r="BE102" s="1"/>
      <c r="BF102" s="1"/>
      <c r="BG102" s="1"/>
      <c r="BH102" s="1"/>
      <c r="BI102" s="1"/>
      <c r="BJ102" s="1"/>
      <c r="BK102" s="1"/>
      <c r="BL102" s="35">
        <v>28.62</v>
      </c>
      <c r="BM102" s="1"/>
      <c r="BN102" s="1"/>
      <c r="BO102" s="95">
        <f t="shared" ref="BO102" si="71">SUM(M102+AN102)</f>
        <v>20.180000000000003</v>
      </c>
      <c r="BP102" s="95"/>
      <c r="BQ102" s="95"/>
      <c r="BR102" s="95"/>
      <c r="BS102" s="95"/>
      <c r="BT102" s="95"/>
      <c r="BU102" s="95"/>
      <c r="BV102" s="35">
        <f t="shared" ref="BV102" si="72">SUM(N102+AN102)</f>
        <v>29.98</v>
      </c>
    </row>
    <row r="103" spans="1:74" x14ac:dyDescent="0.25">
      <c r="A103" s="44">
        <v>93</v>
      </c>
      <c r="B103" s="860" t="s">
        <v>105</v>
      </c>
      <c r="C103" s="861"/>
      <c r="D103" s="861"/>
      <c r="E103" s="861"/>
      <c r="F103" s="61"/>
      <c r="G103" s="62">
        <v>17</v>
      </c>
      <c r="H103" s="63"/>
      <c r="I103" s="22">
        <v>24.87</v>
      </c>
      <c r="J103" s="55"/>
      <c r="K103" s="652">
        <f t="shared" si="48"/>
        <v>18.02</v>
      </c>
      <c r="L103" s="652">
        <f t="shared" si="49"/>
        <v>27.357000000000003</v>
      </c>
      <c r="M103" s="730">
        <f t="shared" si="66"/>
        <v>18.920999999999999</v>
      </c>
      <c r="N103" s="730">
        <f t="shared" si="61"/>
        <v>28.724850000000004</v>
      </c>
      <c r="O103" s="652"/>
      <c r="P103" s="652"/>
      <c r="Q103" s="652"/>
      <c r="R103" s="652"/>
      <c r="S103" s="652"/>
      <c r="T103" s="652"/>
      <c r="U103" s="652"/>
      <c r="V103" s="652"/>
      <c r="W103" s="652"/>
      <c r="X103" s="652"/>
      <c r="Y103" s="652"/>
      <c r="Z103" s="652"/>
      <c r="AA103" s="652"/>
      <c r="AB103" s="652"/>
      <c r="AC103" s="652"/>
      <c r="AD103" s="652"/>
      <c r="AE103" s="652"/>
      <c r="AF103" s="652"/>
      <c r="AG103" s="652"/>
      <c r="AH103" s="652"/>
      <c r="AI103" s="652"/>
      <c r="AJ103" s="652"/>
      <c r="AK103" s="652"/>
      <c r="AL103" s="652"/>
      <c r="AM103" s="652"/>
      <c r="AN103" s="24"/>
      <c r="AO103" s="64">
        <f>SUM(G103+J103)</f>
        <v>17</v>
      </c>
      <c r="AP103" s="65">
        <f t="shared" si="69"/>
        <v>0</v>
      </c>
      <c r="AQ103" s="64"/>
      <c r="AR103" s="64"/>
      <c r="AS103" s="28">
        <f t="shared" si="41"/>
        <v>17</v>
      </c>
      <c r="AT103" s="29">
        <f t="shared" ref="AT103:AT110" si="73">SUM(G103-G103*5%+AN103)</f>
        <v>16.149999999999999</v>
      </c>
      <c r="AU103" s="64"/>
      <c r="AV103" s="67">
        <f>SUM(I103+J103)</f>
        <v>24.87</v>
      </c>
      <c r="AW103" s="31"/>
      <c r="AX103" s="32">
        <f t="shared" si="70"/>
        <v>0</v>
      </c>
      <c r="AY103" s="33">
        <f t="shared" si="68"/>
        <v>16.149999999999999</v>
      </c>
      <c r="AZ103" s="33"/>
      <c r="BA103" s="34">
        <f t="shared" si="46"/>
        <v>24.87</v>
      </c>
      <c r="BB103" s="35">
        <f>SUM(I103-I103*5%+AN103)</f>
        <v>23.6265</v>
      </c>
      <c r="BC103" s="36">
        <f t="shared" si="62"/>
        <v>23.6265</v>
      </c>
      <c r="BD103" s="35">
        <f t="shared" si="51"/>
        <v>18.02</v>
      </c>
      <c r="BE103" s="1"/>
      <c r="BF103" s="1"/>
      <c r="BG103" s="1"/>
      <c r="BH103" s="1"/>
      <c r="BI103" s="1"/>
      <c r="BJ103" s="1"/>
      <c r="BK103" s="1"/>
      <c r="BL103" s="35">
        <f t="shared" si="52"/>
        <v>27.357000000000003</v>
      </c>
      <c r="BM103" s="1"/>
      <c r="BN103" s="1"/>
      <c r="BO103" s="35">
        <f t="shared" si="67"/>
        <v>18.920999999999999</v>
      </c>
      <c r="BP103" s="95"/>
      <c r="BQ103" s="95"/>
      <c r="BR103" s="95"/>
      <c r="BS103" s="95"/>
      <c r="BT103" s="95"/>
      <c r="BU103" s="95"/>
      <c r="BV103" s="35">
        <f t="shared" si="63"/>
        <v>28.724850000000004</v>
      </c>
    </row>
    <row r="104" spans="1:74" x14ac:dyDescent="0.25">
      <c r="A104" s="44">
        <v>94</v>
      </c>
      <c r="B104" s="786" t="s">
        <v>578</v>
      </c>
      <c r="C104" s="787"/>
      <c r="D104" s="787"/>
      <c r="E104" s="787"/>
      <c r="F104" s="731"/>
      <c r="G104" s="732"/>
      <c r="H104" s="733"/>
      <c r="I104" s="734"/>
      <c r="J104" s="735"/>
      <c r="K104" s="736">
        <v>1.77</v>
      </c>
      <c r="L104" s="736">
        <v>3.59</v>
      </c>
      <c r="M104" s="730">
        <f t="shared" si="66"/>
        <v>1.861</v>
      </c>
      <c r="N104" s="730">
        <f t="shared" si="61"/>
        <v>3.7720000000000002</v>
      </c>
      <c r="O104" s="736"/>
      <c r="P104" s="736"/>
      <c r="Q104" s="736"/>
      <c r="R104" s="736"/>
      <c r="S104" s="736"/>
      <c r="T104" s="736"/>
      <c r="U104" s="736"/>
      <c r="V104" s="736"/>
      <c r="W104" s="736"/>
      <c r="X104" s="736"/>
      <c r="Y104" s="736"/>
      <c r="Z104" s="736"/>
      <c r="AA104" s="736"/>
      <c r="AB104" s="736"/>
      <c r="AC104" s="736"/>
      <c r="AD104" s="736"/>
      <c r="AE104" s="736"/>
      <c r="AF104" s="736"/>
      <c r="AG104" s="736"/>
      <c r="AH104" s="736"/>
      <c r="AI104" s="736"/>
      <c r="AJ104" s="736"/>
      <c r="AK104" s="736"/>
      <c r="AL104" s="736"/>
      <c r="AM104" s="736"/>
      <c r="AN104" s="24">
        <v>0.05</v>
      </c>
      <c r="AO104" s="738"/>
      <c r="AP104" s="739"/>
      <c r="AQ104" s="738"/>
      <c r="AR104" s="738"/>
      <c r="AS104" s="740"/>
      <c r="AT104" s="741"/>
      <c r="AU104" s="738"/>
      <c r="AV104" s="742"/>
      <c r="AW104" s="743"/>
      <c r="AX104" s="744"/>
      <c r="AY104" s="745"/>
      <c r="AZ104" s="745"/>
      <c r="BA104" s="746"/>
      <c r="BB104" s="747"/>
      <c r="BC104" s="748"/>
      <c r="BD104" s="747">
        <v>1.82</v>
      </c>
      <c r="BE104" s="718"/>
      <c r="BF104" s="718"/>
      <c r="BG104" s="718"/>
      <c r="BH104" s="718"/>
      <c r="BI104" s="718"/>
      <c r="BJ104" s="718"/>
      <c r="BK104" s="718"/>
      <c r="BL104" s="747">
        <v>3.64</v>
      </c>
      <c r="BM104" s="1"/>
      <c r="BN104" s="1"/>
      <c r="BO104" s="35">
        <f t="shared" si="67"/>
        <v>1.911</v>
      </c>
      <c r="BP104" s="95"/>
      <c r="BQ104" s="95"/>
      <c r="BR104" s="95"/>
      <c r="BS104" s="95"/>
      <c r="BT104" s="95"/>
      <c r="BU104" s="95"/>
      <c r="BV104" s="35">
        <f t="shared" si="63"/>
        <v>3.8220000000000001</v>
      </c>
    </row>
    <row r="105" spans="1:74" x14ac:dyDescent="0.25">
      <c r="A105" s="44">
        <v>95</v>
      </c>
      <c r="B105" s="53" t="s">
        <v>106</v>
      </c>
      <c r="C105" s="54"/>
      <c r="D105" s="54"/>
      <c r="E105" s="54"/>
      <c r="F105" s="61"/>
      <c r="G105" s="62">
        <v>5.85</v>
      </c>
      <c r="H105" s="64"/>
      <c r="I105" s="22">
        <v>6.85</v>
      </c>
      <c r="J105" s="51">
        <v>200</v>
      </c>
      <c r="K105" s="652">
        <f t="shared" si="48"/>
        <v>6.2039999999999997</v>
      </c>
      <c r="L105" s="652">
        <f t="shared" si="49"/>
        <v>7.54</v>
      </c>
      <c r="M105" s="730">
        <f t="shared" si="66"/>
        <v>6.5166999999999993</v>
      </c>
      <c r="N105" s="730">
        <f t="shared" si="61"/>
        <v>7.9195000000000002</v>
      </c>
      <c r="O105" s="652"/>
      <c r="P105" s="652"/>
      <c r="Q105" s="652"/>
      <c r="R105" s="652"/>
      <c r="S105" s="652"/>
      <c r="T105" s="652"/>
      <c r="U105" s="652"/>
      <c r="V105" s="652"/>
      <c r="W105" s="652"/>
      <c r="X105" s="652"/>
      <c r="Y105" s="652"/>
      <c r="Z105" s="652"/>
      <c r="AA105" s="652"/>
      <c r="AB105" s="652"/>
      <c r="AC105" s="652"/>
      <c r="AD105" s="652"/>
      <c r="AE105" s="652"/>
      <c r="AF105" s="652"/>
      <c r="AG105" s="652"/>
      <c r="AH105" s="652"/>
      <c r="AI105" s="652"/>
      <c r="AJ105" s="652"/>
      <c r="AK105" s="652"/>
      <c r="AL105" s="652"/>
      <c r="AM105" s="652"/>
      <c r="AN105" s="24">
        <v>0.05</v>
      </c>
      <c r="AO105" s="72">
        <v>35200</v>
      </c>
      <c r="AP105" s="65">
        <f t="shared" si="69"/>
        <v>200</v>
      </c>
      <c r="AQ105" s="72"/>
      <c r="AR105" s="530">
        <v>0</v>
      </c>
      <c r="AS105" s="28">
        <f t="shared" si="41"/>
        <v>5.8999999999999995</v>
      </c>
      <c r="AT105" s="29">
        <f t="shared" si="73"/>
        <v>5.607499999999999</v>
      </c>
      <c r="AU105" s="72"/>
      <c r="AV105" s="67">
        <v>35200</v>
      </c>
      <c r="AW105" s="31"/>
      <c r="AX105" s="32">
        <f t="shared" si="70"/>
        <v>200</v>
      </c>
      <c r="AY105" s="33">
        <f t="shared" si="68"/>
        <v>5.607499999999999</v>
      </c>
      <c r="AZ105" s="33"/>
      <c r="BA105" s="34">
        <f t="shared" si="46"/>
        <v>6.8999999999999995</v>
      </c>
      <c r="BB105" s="35"/>
      <c r="BC105" s="36"/>
      <c r="BD105" s="35">
        <f t="shared" si="51"/>
        <v>6.2539999999999996</v>
      </c>
      <c r="BE105" s="1"/>
      <c r="BF105" s="1"/>
      <c r="BG105" s="1"/>
      <c r="BH105" s="1"/>
      <c r="BI105" s="1"/>
      <c r="BJ105" s="1"/>
      <c r="BK105" s="1"/>
      <c r="BL105" s="35">
        <f t="shared" si="52"/>
        <v>7.59</v>
      </c>
      <c r="BM105" s="1"/>
      <c r="BN105" s="1"/>
      <c r="BO105" s="35">
        <f t="shared" si="67"/>
        <v>6.5666999999999991</v>
      </c>
      <c r="BP105" s="95"/>
      <c r="BQ105" s="95"/>
      <c r="BR105" s="95"/>
      <c r="BS105" s="95"/>
      <c r="BT105" s="95"/>
      <c r="BU105" s="95"/>
      <c r="BV105" s="35">
        <f t="shared" si="63"/>
        <v>7.9695</v>
      </c>
    </row>
    <row r="106" spans="1:74" x14ac:dyDescent="0.25">
      <c r="A106" s="52">
        <v>96</v>
      </c>
      <c r="B106" s="50" t="s">
        <v>107</v>
      </c>
      <c r="C106" s="50"/>
      <c r="D106" s="50"/>
      <c r="E106" s="50"/>
      <c r="F106" s="70"/>
      <c r="G106" s="62">
        <v>4.99</v>
      </c>
      <c r="H106" s="64"/>
      <c r="I106" s="62">
        <v>4.99</v>
      </c>
      <c r="J106" s="51">
        <v>200</v>
      </c>
      <c r="K106" s="652">
        <v>5.29</v>
      </c>
      <c r="L106" s="652">
        <v>8</v>
      </c>
      <c r="M106" s="730">
        <f t="shared" si="66"/>
        <v>5.55952</v>
      </c>
      <c r="N106" s="730">
        <f t="shared" si="61"/>
        <v>8.4024999999999999</v>
      </c>
      <c r="O106" s="652"/>
      <c r="P106" s="652"/>
      <c r="Q106" s="652"/>
      <c r="R106" s="652"/>
      <c r="S106" s="652"/>
      <c r="T106" s="652"/>
      <c r="U106" s="652"/>
      <c r="V106" s="652"/>
      <c r="W106" s="652"/>
      <c r="X106" s="652"/>
      <c r="Y106" s="652"/>
      <c r="Z106" s="652"/>
      <c r="AA106" s="652"/>
      <c r="AB106" s="652"/>
      <c r="AC106" s="652"/>
      <c r="AD106" s="652"/>
      <c r="AE106" s="652"/>
      <c r="AF106" s="652"/>
      <c r="AG106" s="652"/>
      <c r="AH106" s="652"/>
      <c r="AI106" s="652"/>
      <c r="AJ106" s="652"/>
      <c r="AK106" s="652"/>
      <c r="AL106" s="652"/>
      <c r="AM106" s="652"/>
      <c r="AN106" s="24">
        <v>0.05</v>
      </c>
      <c r="AO106" s="72">
        <f>SUM(G106+J106)</f>
        <v>204.99</v>
      </c>
      <c r="AP106" s="65">
        <f t="shared" si="69"/>
        <v>200</v>
      </c>
      <c r="AQ106" s="72"/>
      <c r="AR106" s="530">
        <v>0</v>
      </c>
      <c r="AS106" s="524">
        <f t="shared" si="41"/>
        <v>5.04</v>
      </c>
      <c r="AT106" s="29">
        <f t="shared" si="73"/>
        <v>4.7904999999999998</v>
      </c>
      <c r="AU106" s="72"/>
      <c r="AV106" s="67">
        <f>SUM(I106+J106)</f>
        <v>204.99</v>
      </c>
      <c r="AW106" s="31"/>
      <c r="AX106" s="32">
        <f t="shared" si="70"/>
        <v>200</v>
      </c>
      <c r="AY106" s="33">
        <f t="shared" si="68"/>
        <v>4.7904999999999998</v>
      </c>
      <c r="AZ106" s="33"/>
      <c r="BA106" s="34">
        <f t="shared" si="46"/>
        <v>5.04</v>
      </c>
      <c r="BB106" s="35">
        <f>SUM(I106-I106*5%+AN106)</f>
        <v>4.7904999999999998</v>
      </c>
      <c r="BC106" s="36">
        <f>SUM(I106-I106*5%+AN106)</f>
        <v>4.7904999999999998</v>
      </c>
      <c r="BD106" s="35">
        <f t="shared" si="51"/>
        <v>5.3423999999999996</v>
      </c>
      <c r="BE106" s="1"/>
      <c r="BF106" s="1"/>
      <c r="BG106" s="1"/>
      <c r="BH106" s="1"/>
      <c r="BI106" s="1"/>
      <c r="BJ106" s="1"/>
      <c r="BK106" s="1"/>
      <c r="BL106" s="35">
        <f>SUM(L106+AN106)</f>
        <v>8.0500000000000007</v>
      </c>
      <c r="BM106" s="1"/>
      <c r="BN106" s="1"/>
      <c r="BO106" s="35">
        <f t="shared" si="67"/>
        <v>5.6095199999999998</v>
      </c>
      <c r="BP106" s="95"/>
      <c r="BQ106" s="95"/>
      <c r="BR106" s="95"/>
      <c r="BS106" s="95"/>
      <c r="BT106" s="95"/>
      <c r="BU106" s="95"/>
      <c r="BV106" s="35">
        <f t="shared" si="63"/>
        <v>8.4525000000000006</v>
      </c>
    </row>
    <row r="107" spans="1:74" x14ac:dyDescent="0.25">
      <c r="A107" s="52">
        <v>97</v>
      </c>
      <c r="B107" s="50" t="s">
        <v>108</v>
      </c>
      <c r="C107" s="50"/>
      <c r="D107" s="50"/>
      <c r="E107" s="50"/>
      <c r="F107" s="70"/>
      <c r="G107" s="62">
        <v>9.98</v>
      </c>
      <c r="H107" s="64"/>
      <c r="I107" s="62">
        <v>9.98</v>
      </c>
      <c r="J107" s="51">
        <v>200</v>
      </c>
      <c r="K107" s="652">
        <f t="shared" si="48"/>
        <v>10.5848</v>
      </c>
      <c r="L107" s="652">
        <v>16</v>
      </c>
      <c r="M107" s="730">
        <f t="shared" si="66"/>
        <v>11.11904</v>
      </c>
      <c r="N107" s="730">
        <v>16.8</v>
      </c>
      <c r="O107" s="652"/>
      <c r="P107" s="652"/>
      <c r="Q107" s="652"/>
      <c r="R107" s="652"/>
      <c r="S107" s="652"/>
      <c r="T107" s="652"/>
      <c r="U107" s="652"/>
      <c r="V107" s="652"/>
      <c r="W107" s="652"/>
      <c r="X107" s="652"/>
      <c r="Y107" s="652"/>
      <c r="Z107" s="652"/>
      <c r="AA107" s="652"/>
      <c r="AB107" s="652"/>
      <c r="AC107" s="652"/>
      <c r="AD107" s="652"/>
      <c r="AE107" s="652"/>
      <c r="AF107" s="652"/>
      <c r="AG107" s="652"/>
      <c r="AH107" s="652"/>
      <c r="AI107" s="652"/>
      <c r="AJ107" s="652"/>
      <c r="AK107" s="652"/>
      <c r="AL107" s="652"/>
      <c r="AM107" s="652"/>
      <c r="AN107" s="22">
        <v>0.1</v>
      </c>
      <c r="AO107" s="72">
        <f>SUM(G107+J107)</f>
        <v>209.98</v>
      </c>
      <c r="AP107" s="65">
        <f t="shared" si="69"/>
        <v>200</v>
      </c>
      <c r="AQ107" s="72"/>
      <c r="AR107" s="530">
        <v>0</v>
      </c>
      <c r="AS107" s="28">
        <f t="shared" si="41"/>
        <v>10.08</v>
      </c>
      <c r="AT107" s="29">
        <f t="shared" si="73"/>
        <v>9.5809999999999995</v>
      </c>
      <c r="AU107" s="72"/>
      <c r="AV107" s="67">
        <f>SUM(I107+J107)</f>
        <v>209.98</v>
      </c>
      <c r="AW107" s="31"/>
      <c r="AX107" s="32">
        <f t="shared" si="70"/>
        <v>200</v>
      </c>
      <c r="AY107" s="33">
        <f t="shared" si="68"/>
        <v>9.5809999999999995</v>
      </c>
      <c r="AZ107" s="33"/>
      <c r="BA107" s="34">
        <f t="shared" si="46"/>
        <v>10.08</v>
      </c>
      <c r="BB107" s="35">
        <f>SUM(I107-I107*5%+AN107)</f>
        <v>9.5809999999999995</v>
      </c>
      <c r="BC107" s="36">
        <f>SUM(I107-I107*5%+AN107)</f>
        <v>9.5809999999999995</v>
      </c>
      <c r="BD107" s="35">
        <f t="shared" si="51"/>
        <v>10.684799999999999</v>
      </c>
      <c r="BE107" s="1"/>
      <c r="BF107" s="1"/>
      <c r="BG107" s="1"/>
      <c r="BH107" s="1"/>
      <c r="BI107" s="1"/>
      <c r="BJ107" s="1"/>
      <c r="BK107" s="1"/>
      <c r="BL107" s="35">
        <f t="shared" ref="BL107:BL110" si="74">SUM(L107+AN107)</f>
        <v>16.100000000000001</v>
      </c>
      <c r="BM107" s="1"/>
      <c r="BN107" s="1"/>
      <c r="BO107" s="35">
        <f t="shared" si="67"/>
        <v>11.21904</v>
      </c>
      <c r="BP107" s="95"/>
      <c r="BQ107" s="95"/>
      <c r="BR107" s="95"/>
      <c r="BS107" s="95"/>
      <c r="BT107" s="95"/>
      <c r="BU107" s="95"/>
      <c r="BV107" s="35">
        <v>16.899999999999999</v>
      </c>
    </row>
    <row r="108" spans="1:74" x14ac:dyDescent="0.25">
      <c r="A108" s="52">
        <v>98</v>
      </c>
      <c r="B108" s="50" t="s">
        <v>385</v>
      </c>
      <c r="C108" s="50"/>
      <c r="D108" s="50"/>
      <c r="E108" s="50"/>
      <c r="F108" s="70"/>
      <c r="G108" s="62">
        <v>4.99</v>
      </c>
      <c r="H108" s="64"/>
      <c r="I108" s="62">
        <v>4.99</v>
      </c>
      <c r="J108" s="51">
        <v>200</v>
      </c>
      <c r="K108" s="652">
        <v>5.29</v>
      </c>
      <c r="L108" s="652">
        <v>8</v>
      </c>
      <c r="M108" s="730">
        <v>5.56</v>
      </c>
      <c r="N108" s="730">
        <v>8.4</v>
      </c>
      <c r="O108" s="652"/>
      <c r="P108" s="652"/>
      <c r="Q108" s="652"/>
      <c r="R108" s="652"/>
      <c r="S108" s="652"/>
      <c r="T108" s="652"/>
      <c r="U108" s="652"/>
      <c r="V108" s="652"/>
      <c r="W108" s="652"/>
      <c r="X108" s="652"/>
      <c r="Y108" s="652"/>
      <c r="Z108" s="652"/>
      <c r="AA108" s="652"/>
      <c r="AB108" s="652"/>
      <c r="AC108" s="652"/>
      <c r="AD108" s="652"/>
      <c r="AE108" s="652"/>
      <c r="AF108" s="652"/>
      <c r="AG108" s="652"/>
      <c r="AH108" s="652"/>
      <c r="AI108" s="652"/>
      <c r="AJ108" s="652"/>
      <c r="AK108" s="652"/>
      <c r="AL108" s="652"/>
      <c r="AM108" s="652"/>
      <c r="AN108" s="22">
        <v>0.4</v>
      </c>
      <c r="AO108" s="72">
        <f>SUM(G108+J108)</f>
        <v>204.99</v>
      </c>
      <c r="AP108" s="65">
        <f t="shared" si="69"/>
        <v>200</v>
      </c>
      <c r="AQ108" s="72"/>
      <c r="AR108" s="530">
        <v>0</v>
      </c>
      <c r="AS108" s="28">
        <f t="shared" si="41"/>
        <v>5.3900000000000006</v>
      </c>
      <c r="AT108" s="29">
        <f t="shared" si="73"/>
        <v>5.1405000000000003</v>
      </c>
      <c r="AU108" s="72"/>
      <c r="AV108" s="67">
        <f>SUM(I108+J108)</f>
        <v>204.99</v>
      </c>
      <c r="AW108" s="31"/>
      <c r="AX108" s="32">
        <f t="shared" si="70"/>
        <v>200</v>
      </c>
      <c r="AY108" s="33">
        <f t="shared" si="68"/>
        <v>5.1405000000000003</v>
      </c>
      <c r="AZ108" s="33"/>
      <c r="BA108" s="34">
        <f t="shared" si="46"/>
        <v>5.3900000000000006</v>
      </c>
      <c r="BB108" s="35"/>
      <c r="BC108" s="36"/>
      <c r="BD108" s="35">
        <v>5.69</v>
      </c>
      <c r="BE108" s="1"/>
      <c r="BF108" s="1"/>
      <c r="BG108" s="1"/>
      <c r="BH108" s="1"/>
      <c r="BI108" s="1"/>
      <c r="BJ108" s="1"/>
      <c r="BK108" s="1"/>
      <c r="BL108" s="35">
        <f t="shared" si="74"/>
        <v>8.4</v>
      </c>
      <c r="BM108" s="1"/>
      <c r="BN108" s="1"/>
      <c r="BO108" s="95">
        <f t="shared" ref="BO108:BO109" si="75">SUM(M108+AN108)</f>
        <v>5.96</v>
      </c>
      <c r="BP108" s="95"/>
      <c r="BQ108" s="95"/>
      <c r="BR108" s="95"/>
      <c r="BS108" s="95"/>
      <c r="BT108" s="95"/>
      <c r="BU108" s="95"/>
      <c r="BV108" s="35">
        <f t="shared" ref="BV108:BV109" si="76">SUM(N108+AN108)</f>
        <v>8.8000000000000007</v>
      </c>
    </row>
    <row r="109" spans="1:74" x14ac:dyDescent="0.25">
      <c r="A109" s="52">
        <v>99</v>
      </c>
      <c r="B109" s="50" t="s">
        <v>386</v>
      </c>
      <c r="C109" s="50"/>
      <c r="D109" s="50"/>
      <c r="E109" s="50"/>
      <c r="F109" s="70"/>
      <c r="G109" s="62">
        <v>9.98</v>
      </c>
      <c r="H109" s="64"/>
      <c r="I109" s="62">
        <v>9.98</v>
      </c>
      <c r="J109" s="51">
        <v>200</v>
      </c>
      <c r="K109" s="652">
        <v>10.58</v>
      </c>
      <c r="L109" s="652">
        <v>16</v>
      </c>
      <c r="M109" s="730">
        <v>11.12</v>
      </c>
      <c r="N109" s="730">
        <v>16.8</v>
      </c>
      <c r="O109" s="652"/>
      <c r="P109" s="652"/>
      <c r="Q109" s="652"/>
      <c r="R109" s="652"/>
      <c r="S109" s="652"/>
      <c r="T109" s="652"/>
      <c r="U109" s="652"/>
      <c r="V109" s="652"/>
      <c r="W109" s="652"/>
      <c r="X109" s="652"/>
      <c r="Y109" s="652"/>
      <c r="Z109" s="652"/>
      <c r="AA109" s="652"/>
      <c r="AB109" s="652"/>
      <c r="AC109" s="652"/>
      <c r="AD109" s="652"/>
      <c r="AE109" s="652"/>
      <c r="AF109" s="652"/>
      <c r="AG109" s="652"/>
      <c r="AH109" s="652"/>
      <c r="AI109" s="652"/>
      <c r="AJ109" s="652"/>
      <c r="AK109" s="652"/>
      <c r="AL109" s="652"/>
      <c r="AM109" s="652"/>
      <c r="AN109" s="24">
        <v>0.45</v>
      </c>
      <c r="AO109" s="72">
        <f>SUM(G109+J109)</f>
        <v>209.98</v>
      </c>
      <c r="AP109" s="65">
        <f t="shared" si="69"/>
        <v>200</v>
      </c>
      <c r="AQ109" s="72"/>
      <c r="AR109" s="530">
        <v>0</v>
      </c>
      <c r="AS109" s="28">
        <f t="shared" si="41"/>
        <v>10.43</v>
      </c>
      <c r="AT109" s="29">
        <f t="shared" si="73"/>
        <v>9.9309999999999992</v>
      </c>
      <c r="AU109" s="72"/>
      <c r="AV109" s="67">
        <f>SUM(I109+J109)</f>
        <v>209.98</v>
      </c>
      <c r="AW109" s="31"/>
      <c r="AX109" s="32">
        <f t="shared" si="70"/>
        <v>200</v>
      </c>
      <c r="AY109" s="33">
        <f t="shared" si="68"/>
        <v>9.9309999999999992</v>
      </c>
      <c r="AZ109" s="33"/>
      <c r="BA109" s="34">
        <f t="shared" si="46"/>
        <v>10.43</v>
      </c>
      <c r="BB109" s="35"/>
      <c r="BC109" s="36"/>
      <c r="BD109" s="35">
        <v>11.03</v>
      </c>
      <c r="BE109" s="1"/>
      <c r="BF109" s="1"/>
      <c r="BG109" s="1"/>
      <c r="BH109" s="1"/>
      <c r="BI109" s="1"/>
      <c r="BJ109" s="1"/>
      <c r="BK109" s="1"/>
      <c r="BL109" s="35">
        <f t="shared" si="74"/>
        <v>16.45</v>
      </c>
      <c r="BM109" s="1"/>
      <c r="BN109" s="1"/>
      <c r="BO109" s="95">
        <f t="shared" si="75"/>
        <v>11.569999999999999</v>
      </c>
      <c r="BP109" s="95"/>
      <c r="BQ109" s="95"/>
      <c r="BR109" s="95"/>
      <c r="BS109" s="95"/>
      <c r="BT109" s="95"/>
      <c r="BU109" s="95"/>
      <c r="BV109" s="35">
        <f t="shared" si="76"/>
        <v>17.25</v>
      </c>
    </row>
    <row r="110" spans="1:74" x14ac:dyDescent="0.25">
      <c r="A110" s="44">
        <v>100</v>
      </c>
      <c r="B110" s="54" t="s">
        <v>109</v>
      </c>
      <c r="C110" s="54"/>
      <c r="D110" s="54"/>
      <c r="E110" s="54"/>
      <c r="F110" s="61"/>
      <c r="G110" s="62">
        <v>6.02</v>
      </c>
      <c r="H110" s="64"/>
      <c r="I110" s="22">
        <v>8.85</v>
      </c>
      <c r="J110" s="51">
        <v>200</v>
      </c>
      <c r="K110" s="652">
        <f t="shared" si="48"/>
        <v>6.3841999999999999</v>
      </c>
      <c r="L110" s="652">
        <v>14</v>
      </c>
      <c r="M110" s="730">
        <f t="shared" si="66"/>
        <v>6.7059100000000003</v>
      </c>
      <c r="N110" s="730">
        <f t="shared" si="61"/>
        <v>14.702500000000001</v>
      </c>
      <c r="O110" s="652"/>
      <c r="P110" s="652"/>
      <c r="Q110" s="652"/>
      <c r="R110" s="652"/>
      <c r="S110" s="652"/>
      <c r="T110" s="652"/>
      <c r="U110" s="652"/>
      <c r="V110" s="652"/>
      <c r="W110" s="652"/>
      <c r="X110" s="652"/>
      <c r="Y110" s="652"/>
      <c r="Z110" s="652"/>
      <c r="AA110" s="652"/>
      <c r="AB110" s="652"/>
      <c r="AC110" s="652"/>
      <c r="AD110" s="652"/>
      <c r="AE110" s="652"/>
      <c r="AF110" s="652"/>
      <c r="AG110" s="652"/>
      <c r="AH110" s="652"/>
      <c r="AI110" s="652"/>
      <c r="AJ110" s="652"/>
      <c r="AK110" s="652"/>
      <c r="AL110" s="652"/>
      <c r="AM110" s="652"/>
      <c r="AN110" s="24">
        <v>0.05</v>
      </c>
      <c r="AO110" s="72">
        <f>SUM(G110+J110)</f>
        <v>206.02</v>
      </c>
      <c r="AP110" s="65">
        <f t="shared" si="69"/>
        <v>200</v>
      </c>
      <c r="AQ110" s="72"/>
      <c r="AR110" s="530">
        <v>0</v>
      </c>
      <c r="AS110" s="28">
        <f t="shared" si="41"/>
        <v>6.0699999999999994</v>
      </c>
      <c r="AT110" s="29">
        <f t="shared" si="73"/>
        <v>5.7689999999999992</v>
      </c>
      <c r="AU110" s="72"/>
      <c r="AV110" s="67">
        <f>SUM(I110+J110)</f>
        <v>208.85</v>
      </c>
      <c r="AW110" s="31"/>
      <c r="AX110" s="32">
        <f t="shared" si="70"/>
        <v>200</v>
      </c>
      <c r="AY110" s="33">
        <f t="shared" si="68"/>
        <v>5.7689999999999992</v>
      </c>
      <c r="AZ110" s="33"/>
      <c r="BA110" s="34">
        <f t="shared" si="46"/>
        <v>8.9</v>
      </c>
      <c r="BB110" s="35">
        <f>SUM(I110-I110*5%+AN110)</f>
        <v>8.4574999999999996</v>
      </c>
      <c r="BC110" s="36">
        <f>SUM(I110-I110*5%+AN110)</f>
        <v>8.4574999999999996</v>
      </c>
      <c r="BD110" s="35">
        <f t="shared" si="51"/>
        <v>6.4341999999999997</v>
      </c>
      <c r="BE110" s="1"/>
      <c r="BF110" s="1"/>
      <c r="BG110" s="1"/>
      <c r="BH110" s="1"/>
      <c r="BI110" s="1"/>
      <c r="BJ110" s="1"/>
      <c r="BK110" s="1"/>
      <c r="BL110" s="35">
        <f t="shared" si="74"/>
        <v>14.05</v>
      </c>
      <c r="BM110" s="1"/>
      <c r="BN110" s="1"/>
      <c r="BO110" s="35">
        <f t="shared" si="67"/>
        <v>6.7559100000000001</v>
      </c>
      <c r="BP110" s="95"/>
      <c r="BQ110" s="95"/>
      <c r="BR110" s="95"/>
      <c r="BS110" s="95"/>
      <c r="BT110" s="95"/>
      <c r="BU110" s="95"/>
      <c r="BV110" s="35">
        <f t="shared" si="63"/>
        <v>14.752500000000001</v>
      </c>
    </row>
    <row r="111" spans="1:74" x14ac:dyDescent="0.25">
      <c r="A111" s="887" t="s">
        <v>110</v>
      </c>
      <c r="B111" s="887"/>
      <c r="C111" s="887"/>
      <c r="D111" s="887"/>
      <c r="E111" s="887"/>
      <c r="F111" s="887"/>
      <c r="G111" s="887"/>
      <c r="H111" s="887"/>
      <c r="I111" s="887"/>
      <c r="J111" s="887"/>
      <c r="K111" s="887"/>
      <c r="L111" s="887"/>
      <c r="M111" s="887"/>
      <c r="N111" s="887"/>
      <c r="O111" s="887"/>
      <c r="P111" s="887"/>
      <c r="Q111" s="887"/>
      <c r="R111" s="887"/>
      <c r="S111" s="887"/>
      <c r="T111" s="887"/>
      <c r="U111" s="887"/>
      <c r="V111" s="887"/>
      <c r="W111" s="887"/>
      <c r="X111" s="887"/>
      <c r="Y111" s="887"/>
      <c r="Z111" s="887"/>
      <c r="AA111" s="887"/>
      <c r="AB111" s="887"/>
      <c r="AC111" s="887"/>
      <c r="AD111" s="887"/>
      <c r="AE111" s="887"/>
      <c r="AF111" s="887"/>
      <c r="AG111" s="887"/>
      <c r="AH111" s="887"/>
      <c r="AI111" s="887"/>
      <c r="AJ111" s="887"/>
      <c r="AK111" s="887"/>
      <c r="AL111" s="887"/>
      <c r="AM111" s="887"/>
      <c r="AN111" s="887"/>
      <c r="AO111" s="887"/>
      <c r="AP111" s="887"/>
      <c r="AQ111" s="887"/>
      <c r="AR111" s="887"/>
      <c r="AS111" s="887"/>
      <c r="AT111" s="887"/>
      <c r="AU111" s="887"/>
      <c r="AV111" s="887"/>
      <c r="AW111" s="887"/>
      <c r="AX111" s="887"/>
      <c r="AY111" s="887"/>
      <c r="AZ111" s="887"/>
      <c r="BA111" s="887"/>
      <c r="BB111" s="888"/>
      <c r="BC111" s="60"/>
      <c r="BD111" s="35"/>
      <c r="BE111" s="1"/>
      <c r="BF111" s="1"/>
      <c r="BG111" s="1"/>
      <c r="BH111" s="1"/>
      <c r="BI111" s="1"/>
      <c r="BJ111" s="1"/>
      <c r="BK111" s="1"/>
      <c r="BL111" s="35"/>
      <c r="BM111" s="1"/>
      <c r="BN111" s="1"/>
      <c r="BO111" s="95"/>
      <c r="BP111" s="95"/>
      <c r="BQ111" s="95"/>
      <c r="BR111" s="95"/>
      <c r="BS111" s="95"/>
      <c r="BT111" s="95"/>
      <c r="BU111" s="95"/>
      <c r="BV111" s="95"/>
    </row>
    <row r="112" spans="1:74" x14ac:dyDescent="0.25">
      <c r="A112" s="59">
        <v>101</v>
      </c>
      <c r="B112" s="53" t="s">
        <v>500</v>
      </c>
      <c r="C112" s="54"/>
      <c r="D112" s="54"/>
      <c r="E112" s="54"/>
      <c r="F112" s="69"/>
      <c r="G112" s="64">
        <v>3.26</v>
      </c>
      <c r="H112" s="63"/>
      <c r="I112" s="22">
        <v>4.74</v>
      </c>
      <c r="J112" s="71">
        <v>300</v>
      </c>
      <c r="K112" s="652">
        <f>SUM(BD112-AN112)</f>
        <v>3.4591999999999996</v>
      </c>
      <c r="L112" s="652">
        <f>SUM(BL112-AN112)</f>
        <v>5.2200000000000006</v>
      </c>
      <c r="M112" s="730">
        <v>3.63</v>
      </c>
      <c r="N112" s="730">
        <f t="shared" ref="N112" si="77">SUM(BV112-AN112)</f>
        <v>5.4840000000000009</v>
      </c>
      <c r="O112" s="652"/>
      <c r="P112" s="652"/>
      <c r="Q112" s="652"/>
      <c r="R112" s="652"/>
      <c r="S112" s="652"/>
      <c r="T112" s="652"/>
      <c r="U112" s="652"/>
      <c r="V112" s="652"/>
      <c r="W112" s="652"/>
      <c r="X112" s="652"/>
      <c r="Y112" s="652"/>
      <c r="Z112" s="652"/>
      <c r="AA112" s="652"/>
      <c r="AB112" s="652"/>
      <c r="AC112" s="652"/>
      <c r="AD112" s="652"/>
      <c r="AE112" s="652"/>
      <c r="AF112" s="652"/>
      <c r="AG112" s="652"/>
      <c r="AH112" s="652"/>
      <c r="AI112" s="652"/>
      <c r="AJ112" s="652"/>
      <c r="AK112" s="652"/>
      <c r="AL112" s="652"/>
      <c r="AM112" s="652"/>
      <c r="AN112" s="24">
        <v>0.06</v>
      </c>
      <c r="AO112" s="73">
        <f t="shared" ref="AO112:AO120" si="78">SUM(G112+J112)</f>
        <v>303.26</v>
      </c>
      <c r="AP112" s="65">
        <f t="shared" ref="AP112:AP120" si="79">ROUND(G112-G112*5%+J112,-2)</f>
        <v>300</v>
      </c>
      <c r="AQ112" s="73"/>
      <c r="AR112" s="514">
        <v>0</v>
      </c>
      <c r="AS112" s="28">
        <f t="shared" ref="AS112:AS137" si="80">SUM(G112+AN112)</f>
        <v>3.32</v>
      </c>
      <c r="AT112" s="29">
        <f t="shared" ref="AT112:AT137" si="81">SUM(G112-G112*5%+AN112)</f>
        <v>3.157</v>
      </c>
      <c r="AU112" s="73"/>
      <c r="AV112" s="67">
        <f t="shared" ref="AV112:AV120" si="82">SUM(I112+J112)</f>
        <v>304.74</v>
      </c>
      <c r="AW112" s="31"/>
      <c r="AX112" s="32">
        <f t="shared" ref="AX112:AX120" si="83">ROUND(I112-I112*5%+J112,-2)</f>
        <v>300</v>
      </c>
      <c r="AY112" s="33">
        <f t="shared" ref="AY112:AY137" si="84">SUM(G112-G112*5%+AN112)</f>
        <v>3.157</v>
      </c>
      <c r="AZ112" s="33"/>
      <c r="BA112" s="34">
        <f t="shared" ref="BA112:BA137" si="85">SUM(I112+AN112)</f>
        <v>4.8</v>
      </c>
      <c r="BB112" s="35">
        <f>SUM(I112-I112*5%+AN112)</f>
        <v>4.5629999999999997</v>
      </c>
      <c r="BC112" s="36">
        <f>SUM(I112-I112*5%+AN112)</f>
        <v>4.5629999999999997</v>
      </c>
      <c r="BD112" s="35">
        <f t="shared" si="51"/>
        <v>3.5191999999999997</v>
      </c>
      <c r="BE112" s="1"/>
      <c r="BF112" s="1"/>
      <c r="BG112" s="1"/>
      <c r="BH112" s="1"/>
      <c r="BI112" s="1"/>
      <c r="BJ112" s="1"/>
      <c r="BK112" s="1"/>
      <c r="BL112" s="35">
        <f t="shared" si="52"/>
        <v>5.28</v>
      </c>
      <c r="BM112" s="1"/>
      <c r="BN112" s="1"/>
      <c r="BO112" s="35">
        <v>3.69</v>
      </c>
      <c r="BP112" s="95"/>
      <c r="BQ112" s="95"/>
      <c r="BR112" s="95"/>
      <c r="BS112" s="95"/>
      <c r="BT112" s="95"/>
      <c r="BU112" s="95"/>
      <c r="BV112" s="35">
        <f t="shared" ref="BV112" si="86">SUM(BL112+BL112*5%)</f>
        <v>5.5440000000000005</v>
      </c>
    </row>
    <row r="113" spans="1:74" x14ac:dyDescent="0.25">
      <c r="A113" s="59">
        <v>102</v>
      </c>
      <c r="B113" s="53" t="s">
        <v>501</v>
      </c>
      <c r="C113" s="54"/>
      <c r="D113" s="54"/>
      <c r="E113" s="54"/>
      <c r="F113" s="69"/>
      <c r="G113" s="64">
        <v>6.52</v>
      </c>
      <c r="H113" s="63"/>
      <c r="I113" s="22">
        <v>9.48</v>
      </c>
      <c r="J113" s="71">
        <v>300</v>
      </c>
      <c r="K113" s="652">
        <f t="shared" ref="K113:K137" si="87">SUM(BD113-AN113)</f>
        <v>6.9183999999999992</v>
      </c>
      <c r="L113" s="652">
        <f t="shared" ref="L113:L137" si="88">SUM(BL113-AN113)</f>
        <v>10.440000000000001</v>
      </c>
      <c r="M113" s="730">
        <v>7.26</v>
      </c>
      <c r="N113" s="730">
        <v>10.96</v>
      </c>
      <c r="O113" s="652"/>
      <c r="P113" s="652"/>
      <c r="Q113" s="652"/>
      <c r="R113" s="652"/>
      <c r="S113" s="652"/>
      <c r="T113" s="652"/>
      <c r="U113" s="652"/>
      <c r="V113" s="652"/>
      <c r="W113" s="652"/>
      <c r="X113" s="652"/>
      <c r="Y113" s="652"/>
      <c r="Z113" s="652"/>
      <c r="AA113" s="652"/>
      <c r="AB113" s="652"/>
      <c r="AC113" s="652"/>
      <c r="AD113" s="652"/>
      <c r="AE113" s="652"/>
      <c r="AF113" s="652"/>
      <c r="AG113" s="652"/>
      <c r="AH113" s="652"/>
      <c r="AI113" s="652"/>
      <c r="AJ113" s="652"/>
      <c r="AK113" s="652"/>
      <c r="AL113" s="652"/>
      <c r="AM113" s="652"/>
      <c r="AN113" s="24">
        <v>0.12</v>
      </c>
      <c r="AO113" s="73">
        <f t="shared" si="78"/>
        <v>306.52</v>
      </c>
      <c r="AP113" s="65">
        <f t="shared" si="79"/>
        <v>300</v>
      </c>
      <c r="AQ113" s="73"/>
      <c r="AR113" s="514">
        <v>0</v>
      </c>
      <c r="AS113" s="28">
        <f t="shared" si="80"/>
        <v>6.64</v>
      </c>
      <c r="AT113" s="29">
        <f t="shared" si="81"/>
        <v>6.3140000000000001</v>
      </c>
      <c r="AU113" s="73"/>
      <c r="AV113" s="67">
        <f t="shared" si="82"/>
        <v>309.48</v>
      </c>
      <c r="AW113" s="31"/>
      <c r="AX113" s="32">
        <f t="shared" si="83"/>
        <v>300</v>
      </c>
      <c r="AY113" s="33">
        <f t="shared" si="84"/>
        <v>6.3140000000000001</v>
      </c>
      <c r="AZ113" s="33"/>
      <c r="BA113" s="34">
        <f t="shared" si="85"/>
        <v>9.6</v>
      </c>
      <c r="BB113" s="35"/>
      <c r="BC113" s="36"/>
      <c r="BD113" s="35">
        <f t="shared" si="51"/>
        <v>7.0383999999999993</v>
      </c>
      <c r="BE113" s="1"/>
      <c r="BF113" s="1"/>
      <c r="BG113" s="1"/>
      <c r="BH113" s="1"/>
      <c r="BI113" s="1"/>
      <c r="BJ113" s="1"/>
      <c r="BK113" s="1"/>
      <c r="BL113" s="35">
        <f t="shared" si="52"/>
        <v>10.56</v>
      </c>
      <c r="BM113" s="1"/>
      <c r="BN113" s="1"/>
      <c r="BO113" s="95">
        <f t="shared" ref="BO113:BO114" si="89">SUM(M113+AN113)</f>
        <v>7.38</v>
      </c>
      <c r="BP113" s="95"/>
      <c r="BQ113" s="95"/>
      <c r="BR113" s="95"/>
      <c r="BS113" s="95"/>
      <c r="BT113" s="95"/>
      <c r="BU113" s="95"/>
      <c r="BV113" s="35">
        <f t="shared" ref="BV113:BV114" si="90">SUM(N113+AN113)</f>
        <v>11.08</v>
      </c>
    </row>
    <row r="114" spans="1:74" x14ac:dyDescent="0.25">
      <c r="A114" s="59">
        <v>103</v>
      </c>
      <c r="B114" s="54" t="s">
        <v>111</v>
      </c>
      <c r="C114" s="54"/>
      <c r="D114" s="54"/>
      <c r="E114" s="54"/>
      <c r="F114" s="61"/>
      <c r="G114" s="64">
        <v>3.26</v>
      </c>
      <c r="H114" s="63"/>
      <c r="I114" s="22">
        <v>4.74</v>
      </c>
      <c r="J114" s="51">
        <v>300</v>
      </c>
      <c r="K114" s="652">
        <f t="shared" si="87"/>
        <v>3.4591999999999996</v>
      </c>
      <c r="L114" s="652">
        <f t="shared" si="88"/>
        <v>5.2200000000000006</v>
      </c>
      <c r="M114" s="730">
        <v>3.63</v>
      </c>
      <c r="N114" s="730">
        <v>5.48</v>
      </c>
      <c r="O114" s="652"/>
      <c r="P114" s="652"/>
      <c r="Q114" s="652"/>
      <c r="R114" s="652"/>
      <c r="S114" s="652"/>
      <c r="T114" s="652"/>
      <c r="U114" s="652"/>
      <c r="V114" s="652"/>
      <c r="W114" s="652"/>
      <c r="X114" s="652"/>
      <c r="Y114" s="652"/>
      <c r="Z114" s="652"/>
      <c r="AA114" s="652"/>
      <c r="AB114" s="652"/>
      <c r="AC114" s="652"/>
      <c r="AD114" s="652"/>
      <c r="AE114" s="652"/>
      <c r="AF114" s="652"/>
      <c r="AG114" s="652"/>
      <c r="AH114" s="652"/>
      <c r="AI114" s="652"/>
      <c r="AJ114" s="652"/>
      <c r="AK114" s="652"/>
      <c r="AL114" s="652"/>
      <c r="AM114" s="652"/>
      <c r="AN114" s="24">
        <v>0.06</v>
      </c>
      <c r="AO114" s="73">
        <f t="shared" si="78"/>
        <v>303.26</v>
      </c>
      <c r="AP114" s="65">
        <f t="shared" si="79"/>
        <v>300</v>
      </c>
      <c r="AQ114" s="73"/>
      <c r="AR114" s="514">
        <v>0</v>
      </c>
      <c r="AS114" s="28">
        <f t="shared" si="80"/>
        <v>3.32</v>
      </c>
      <c r="AT114" s="29">
        <f t="shared" si="81"/>
        <v>3.157</v>
      </c>
      <c r="AU114" s="73"/>
      <c r="AV114" s="67">
        <f t="shared" si="82"/>
        <v>304.74</v>
      </c>
      <c r="AW114" s="31"/>
      <c r="AX114" s="32">
        <f t="shared" si="83"/>
        <v>300</v>
      </c>
      <c r="AY114" s="33">
        <f t="shared" si="84"/>
        <v>3.157</v>
      </c>
      <c r="AZ114" s="33"/>
      <c r="BA114" s="34">
        <f t="shared" si="85"/>
        <v>4.8</v>
      </c>
      <c r="BB114" s="35">
        <f t="shared" ref="BB114:BB134" si="91">SUM(I114-I114*5%+AN114)</f>
        <v>4.5629999999999997</v>
      </c>
      <c r="BC114" s="36">
        <f t="shared" ref="BC114:BC137" si="92">SUM(I114-I114*5%+AN114)</f>
        <v>4.5629999999999997</v>
      </c>
      <c r="BD114" s="35">
        <f t="shared" si="51"/>
        <v>3.5191999999999997</v>
      </c>
      <c r="BE114" s="1"/>
      <c r="BF114" s="1"/>
      <c r="BG114" s="1"/>
      <c r="BH114" s="1"/>
      <c r="BI114" s="1"/>
      <c r="BJ114" s="1"/>
      <c r="BK114" s="1"/>
      <c r="BL114" s="35">
        <f t="shared" si="52"/>
        <v>5.28</v>
      </c>
      <c r="BM114" s="1"/>
      <c r="BN114" s="1"/>
      <c r="BO114" s="95">
        <f t="shared" si="89"/>
        <v>3.69</v>
      </c>
      <c r="BP114" s="95"/>
      <c r="BQ114" s="95"/>
      <c r="BR114" s="95"/>
      <c r="BS114" s="95"/>
      <c r="BT114" s="95"/>
      <c r="BU114" s="95"/>
      <c r="BV114" s="35">
        <f t="shared" si="90"/>
        <v>5.54</v>
      </c>
    </row>
    <row r="115" spans="1:74" x14ac:dyDescent="0.25">
      <c r="A115" s="52">
        <v>104</v>
      </c>
      <c r="B115" s="49" t="s">
        <v>112</v>
      </c>
      <c r="C115" s="50"/>
      <c r="D115" s="50"/>
      <c r="E115" s="50"/>
      <c r="F115" s="70"/>
      <c r="G115" s="62">
        <v>8.86</v>
      </c>
      <c r="H115" s="63"/>
      <c r="I115" s="22">
        <v>9.75</v>
      </c>
      <c r="J115" s="504">
        <v>400</v>
      </c>
      <c r="K115" s="652">
        <f t="shared" si="87"/>
        <v>9.3951999999999991</v>
      </c>
      <c r="L115" s="652">
        <f t="shared" si="88"/>
        <v>10.731000000000002</v>
      </c>
      <c r="M115" s="730">
        <f t="shared" ref="M115" si="93">SUM(BO115-AN115)</f>
        <v>9.8679599999999983</v>
      </c>
      <c r="N115" s="730">
        <f t="shared" ref="N115" si="94">SUM(BV115-AN115)</f>
        <v>11.270550000000002</v>
      </c>
      <c r="O115" s="652"/>
      <c r="P115" s="652"/>
      <c r="Q115" s="652"/>
      <c r="R115" s="652"/>
      <c r="S115" s="652"/>
      <c r="T115" s="652"/>
      <c r="U115" s="652"/>
      <c r="V115" s="652"/>
      <c r="W115" s="652"/>
      <c r="X115" s="652"/>
      <c r="Y115" s="652"/>
      <c r="Z115" s="652"/>
      <c r="AA115" s="652"/>
      <c r="AB115" s="652"/>
      <c r="AC115" s="652"/>
      <c r="AD115" s="652"/>
      <c r="AE115" s="652"/>
      <c r="AF115" s="652"/>
      <c r="AG115" s="652"/>
      <c r="AH115" s="652"/>
      <c r="AI115" s="652"/>
      <c r="AJ115" s="652"/>
      <c r="AK115" s="652"/>
      <c r="AL115" s="652"/>
      <c r="AM115" s="652"/>
      <c r="AN115" s="24">
        <v>0.06</v>
      </c>
      <c r="AO115" s="73">
        <f t="shared" si="78"/>
        <v>408.86</v>
      </c>
      <c r="AP115" s="65">
        <f t="shared" si="79"/>
        <v>400</v>
      </c>
      <c r="AQ115" s="73"/>
      <c r="AR115" s="514">
        <v>0</v>
      </c>
      <c r="AS115" s="28">
        <f t="shared" si="80"/>
        <v>8.92</v>
      </c>
      <c r="AT115" s="29">
        <f t="shared" si="81"/>
        <v>8.4770000000000003</v>
      </c>
      <c r="AU115" s="73"/>
      <c r="AV115" s="67">
        <f t="shared" si="82"/>
        <v>409.75</v>
      </c>
      <c r="AW115" s="31"/>
      <c r="AX115" s="32">
        <f t="shared" si="83"/>
        <v>400</v>
      </c>
      <c r="AY115" s="33">
        <f t="shared" si="84"/>
        <v>8.4770000000000003</v>
      </c>
      <c r="AZ115" s="33"/>
      <c r="BA115" s="34">
        <f t="shared" si="85"/>
        <v>9.81</v>
      </c>
      <c r="BB115" s="35">
        <f t="shared" si="91"/>
        <v>9.3224999999999998</v>
      </c>
      <c r="BC115" s="36">
        <f t="shared" si="92"/>
        <v>9.3224999999999998</v>
      </c>
      <c r="BD115" s="35">
        <f t="shared" si="51"/>
        <v>9.4551999999999996</v>
      </c>
      <c r="BE115" s="1"/>
      <c r="BF115" s="1"/>
      <c r="BG115" s="1"/>
      <c r="BH115" s="1"/>
      <c r="BI115" s="1"/>
      <c r="BJ115" s="1"/>
      <c r="BK115" s="1"/>
      <c r="BL115" s="35">
        <f t="shared" si="52"/>
        <v>10.791000000000002</v>
      </c>
      <c r="BM115" s="1"/>
      <c r="BN115" s="1"/>
      <c r="BO115" s="35">
        <f t="shared" ref="BO115" si="95">SUM(BD115+BD115*5%)</f>
        <v>9.9279599999999988</v>
      </c>
      <c r="BP115" s="95"/>
      <c r="BQ115" s="95"/>
      <c r="BR115" s="95"/>
      <c r="BS115" s="95"/>
      <c r="BT115" s="95"/>
      <c r="BU115" s="95"/>
      <c r="BV115" s="35">
        <f t="shared" ref="BV115" si="96">SUM(BL115+BL115*5%)</f>
        <v>11.330550000000002</v>
      </c>
    </row>
    <row r="116" spans="1:74" x14ac:dyDescent="0.25">
      <c r="A116" s="52">
        <v>105</v>
      </c>
      <c r="B116" s="591" t="s">
        <v>113</v>
      </c>
      <c r="C116" s="74"/>
      <c r="D116" s="74"/>
      <c r="E116" s="74"/>
      <c r="F116" s="113"/>
      <c r="G116" s="62">
        <v>8.86</v>
      </c>
      <c r="H116" s="63"/>
      <c r="I116" s="22">
        <v>9.75</v>
      </c>
      <c r="J116" s="504">
        <v>7600</v>
      </c>
      <c r="K116" s="652">
        <v>9.4</v>
      </c>
      <c r="L116" s="652">
        <v>10.73</v>
      </c>
      <c r="M116" s="730">
        <v>9.8699999999999992</v>
      </c>
      <c r="N116" s="730">
        <v>11.27</v>
      </c>
      <c r="O116" s="652"/>
      <c r="P116" s="652"/>
      <c r="Q116" s="652"/>
      <c r="R116" s="652"/>
      <c r="S116" s="652"/>
      <c r="T116" s="652"/>
      <c r="U116" s="652"/>
      <c r="V116" s="652"/>
      <c r="W116" s="652"/>
      <c r="X116" s="652"/>
      <c r="Y116" s="652"/>
      <c r="Z116" s="652"/>
      <c r="AA116" s="652"/>
      <c r="AB116" s="652"/>
      <c r="AC116" s="652"/>
      <c r="AD116" s="652"/>
      <c r="AE116" s="652"/>
      <c r="AF116" s="652"/>
      <c r="AG116" s="652"/>
      <c r="AH116" s="652"/>
      <c r="AI116" s="652"/>
      <c r="AJ116" s="652"/>
      <c r="AK116" s="652"/>
      <c r="AL116" s="652"/>
      <c r="AM116" s="652"/>
      <c r="AN116" s="24">
        <v>1.55</v>
      </c>
      <c r="AO116" s="73">
        <f t="shared" si="78"/>
        <v>7608.86</v>
      </c>
      <c r="AP116" s="65">
        <f t="shared" si="79"/>
        <v>7600</v>
      </c>
      <c r="AQ116" s="73"/>
      <c r="AR116" s="514">
        <v>0.15</v>
      </c>
      <c r="AS116" s="524">
        <f t="shared" si="80"/>
        <v>10.41</v>
      </c>
      <c r="AT116" s="29">
        <f t="shared" si="81"/>
        <v>9.9670000000000005</v>
      </c>
      <c r="AU116" s="73"/>
      <c r="AV116" s="67">
        <f t="shared" si="82"/>
        <v>7609.75</v>
      </c>
      <c r="AW116" s="31"/>
      <c r="AX116" s="32">
        <f t="shared" si="83"/>
        <v>7600</v>
      </c>
      <c r="AY116" s="33">
        <f t="shared" si="84"/>
        <v>9.9670000000000005</v>
      </c>
      <c r="AZ116" s="33"/>
      <c r="BA116" s="34">
        <f t="shared" si="85"/>
        <v>11.3</v>
      </c>
      <c r="BB116" s="35">
        <f t="shared" si="91"/>
        <v>10.8125</v>
      </c>
      <c r="BC116" s="36">
        <f t="shared" si="92"/>
        <v>10.8125</v>
      </c>
      <c r="BD116" s="35">
        <v>10.95</v>
      </c>
      <c r="BE116" s="1"/>
      <c r="BF116" s="1"/>
      <c r="BG116" s="1"/>
      <c r="BH116" s="1"/>
      <c r="BI116" s="1"/>
      <c r="BJ116" s="1"/>
      <c r="BK116" s="1"/>
      <c r="BL116" s="35">
        <v>12.28</v>
      </c>
      <c r="BM116" s="1"/>
      <c r="BN116" s="1"/>
      <c r="BO116" s="95">
        <f t="shared" ref="BO116" si="97">SUM(M116+AN116)</f>
        <v>11.42</v>
      </c>
      <c r="BP116" s="95"/>
      <c r="BQ116" s="95"/>
      <c r="BR116" s="95"/>
      <c r="BS116" s="95"/>
      <c r="BT116" s="95"/>
      <c r="BU116" s="95"/>
      <c r="BV116" s="35">
        <f t="shared" ref="BV116" si="98">SUM(N116+AN116)</f>
        <v>12.82</v>
      </c>
    </row>
    <row r="117" spans="1:74" x14ac:dyDescent="0.25">
      <c r="A117" s="52">
        <v>106</v>
      </c>
      <c r="B117" s="49" t="s">
        <v>114</v>
      </c>
      <c r="C117" s="50"/>
      <c r="D117" s="50"/>
      <c r="E117" s="50"/>
      <c r="F117" s="70"/>
      <c r="G117" s="62">
        <v>12.16</v>
      </c>
      <c r="H117" s="63"/>
      <c r="I117" s="22">
        <v>13.38</v>
      </c>
      <c r="J117" s="504">
        <v>400</v>
      </c>
      <c r="K117" s="652">
        <f t="shared" si="87"/>
        <v>12.8932</v>
      </c>
      <c r="L117" s="652">
        <f t="shared" si="88"/>
        <v>14.724000000000002</v>
      </c>
      <c r="M117" s="730">
        <f t="shared" ref="M117:M119" si="99">SUM(BO117-AN117)</f>
        <v>13.54086</v>
      </c>
      <c r="N117" s="730">
        <f t="shared" ref="N117:N119" si="100">SUM(BV117-AN117)</f>
        <v>15.463200000000002</v>
      </c>
      <c r="O117" s="652"/>
      <c r="P117" s="652"/>
      <c r="Q117" s="652"/>
      <c r="R117" s="652"/>
      <c r="S117" s="652"/>
      <c r="T117" s="652"/>
      <c r="U117" s="652"/>
      <c r="V117" s="652"/>
      <c r="W117" s="652"/>
      <c r="X117" s="652"/>
      <c r="Y117" s="652"/>
      <c r="Z117" s="652"/>
      <c r="AA117" s="652"/>
      <c r="AB117" s="652"/>
      <c r="AC117" s="652"/>
      <c r="AD117" s="652"/>
      <c r="AE117" s="652"/>
      <c r="AF117" s="652"/>
      <c r="AG117" s="652"/>
      <c r="AH117" s="652"/>
      <c r="AI117" s="652"/>
      <c r="AJ117" s="652"/>
      <c r="AK117" s="652"/>
      <c r="AL117" s="652"/>
      <c r="AM117" s="652"/>
      <c r="AN117" s="24">
        <v>0.06</v>
      </c>
      <c r="AO117" s="73">
        <f t="shared" si="78"/>
        <v>412.16</v>
      </c>
      <c r="AP117" s="65">
        <f t="shared" si="79"/>
        <v>400</v>
      </c>
      <c r="AQ117" s="73"/>
      <c r="AR117" s="514">
        <v>0</v>
      </c>
      <c r="AS117" s="28">
        <f t="shared" si="80"/>
        <v>12.22</v>
      </c>
      <c r="AT117" s="29">
        <f t="shared" si="81"/>
        <v>11.612</v>
      </c>
      <c r="AU117" s="73"/>
      <c r="AV117" s="67">
        <f t="shared" si="82"/>
        <v>413.38</v>
      </c>
      <c r="AW117" s="31"/>
      <c r="AX117" s="32">
        <f t="shared" si="83"/>
        <v>400</v>
      </c>
      <c r="AY117" s="33">
        <f t="shared" si="84"/>
        <v>11.612</v>
      </c>
      <c r="AZ117" s="33"/>
      <c r="BA117" s="34">
        <f t="shared" si="85"/>
        <v>13.440000000000001</v>
      </c>
      <c r="BB117" s="35">
        <f t="shared" si="91"/>
        <v>12.771000000000001</v>
      </c>
      <c r="BC117" s="36">
        <f t="shared" si="92"/>
        <v>12.771000000000001</v>
      </c>
      <c r="BD117" s="35">
        <f t="shared" si="51"/>
        <v>12.953200000000001</v>
      </c>
      <c r="BE117" s="1"/>
      <c r="BF117" s="1"/>
      <c r="BG117" s="1"/>
      <c r="BH117" s="1"/>
      <c r="BI117" s="1"/>
      <c r="BJ117" s="1"/>
      <c r="BK117" s="1"/>
      <c r="BL117" s="35">
        <f t="shared" si="52"/>
        <v>14.784000000000002</v>
      </c>
      <c r="BM117" s="1"/>
      <c r="BN117" s="1"/>
      <c r="BO117" s="35">
        <f t="shared" ref="BO117:BO119" si="101">SUM(BD117+BD117*5%)</f>
        <v>13.600860000000001</v>
      </c>
      <c r="BP117" s="95"/>
      <c r="BQ117" s="95"/>
      <c r="BR117" s="95"/>
      <c r="BS117" s="95"/>
      <c r="BT117" s="95"/>
      <c r="BU117" s="95"/>
      <c r="BV117" s="35">
        <f t="shared" ref="BV117:BV119" si="102">SUM(BL117+BL117*5%)</f>
        <v>15.523200000000003</v>
      </c>
    </row>
    <row r="118" spans="1:74" x14ac:dyDescent="0.25">
      <c r="A118" s="52">
        <v>107</v>
      </c>
      <c r="B118" s="49" t="s">
        <v>115</v>
      </c>
      <c r="C118" s="50"/>
      <c r="D118" s="50"/>
      <c r="E118" s="50"/>
      <c r="F118" s="113"/>
      <c r="G118" s="62">
        <v>12.16</v>
      </c>
      <c r="H118" s="63"/>
      <c r="I118" s="22">
        <v>13.38</v>
      </c>
      <c r="J118" s="504">
        <v>7600</v>
      </c>
      <c r="K118" s="652">
        <v>12.89</v>
      </c>
      <c r="L118" s="652">
        <v>14.72</v>
      </c>
      <c r="M118" s="730">
        <v>13.54</v>
      </c>
      <c r="N118" s="730">
        <v>15.46</v>
      </c>
      <c r="O118" s="652"/>
      <c r="P118" s="652"/>
      <c r="Q118" s="652"/>
      <c r="R118" s="652"/>
      <c r="S118" s="652"/>
      <c r="T118" s="652"/>
      <c r="U118" s="652"/>
      <c r="V118" s="652"/>
      <c r="W118" s="652"/>
      <c r="X118" s="652"/>
      <c r="Y118" s="652"/>
      <c r="Z118" s="652"/>
      <c r="AA118" s="652"/>
      <c r="AB118" s="652"/>
      <c r="AC118" s="652"/>
      <c r="AD118" s="652"/>
      <c r="AE118" s="652"/>
      <c r="AF118" s="652"/>
      <c r="AG118" s="652"/>
      <c r="AH118" s="652"/>
      <c r="AI118" s="652"/>
      <c r="AJ118" s="652"/>
      <c r="AK118" s="652"/>
      <c r="AL118" s="652"/>
      <c r="AM118" s="652"/>
      <c r="AN118" s="24">
        <v>1.55</v>
      </c>
      <c r="AO118" s="73">
        <f t="shared" si="78"/>
        <v>7612.16</v>
      </c>
      <c r="AP118" s="65">
        <f t="shared" si="79"/>
        <v>7600</v>
      </c>
      <c r="AQ118" s="73"/>
      <c r="AR118" s="514">
        <v>0.15</v>
      </c>
      <c r="AS118" s="524">
        <f t="shared" si="80"/>
        <v>13.71</v>
      </c>
      <c r="AT118" s="29">
        <f t="shared" si="81"/>
        <v>13.102</v>
      </c>
      <c r="AU118" s="73"/>
      <c r="AV118" s="67">
        <f t="shared" si="82"/>
        <v>7613.38</v>
      </c>
      <c r="AW118" s="31"/>
      <c r="AX118" s="32">
        <f t="shared" si="83"/>
        <v>7600</v>
      </c>
      <c r="AY118" s="33">
        <f t="shared" si="84"/>
        <v>13.102</v>
      </c>
      <c r="AZ118" s="33"/>
      <c r="BA118" s="34">
        <f t="shared" si="85"/>
        <v>14.930000000000001</v>
      </c>
      <c r="BB118" s="35">
        <f t="shared" si="91"/>
        <v>14.261000000000001</v>
      </c>
      <c r="BC118" s="36">
        <f t="shared" si="92"/>
        <v>14.261000000000001</v>
      </c>
      <c r="BD118" s="35">
        <v>14.44</v>
      </c>
      <c r="BE118" s="1"/>
      <c r="BF118" s="1"/>
      <c r="BG118" s="1"/>
      <c r="BH118" s="1"/>
      <c r="BI118" s="1"/>
      <c r="BJ118" s="1"/>
      <c r="BK118" s="1"/>
      <c r="BL118" s="35">
        <v>16.27</v>
      </c>
      <c r="BM118" s="1"/>
      <c r="BN118" s="1"/>
      <c r="BO118" s="95">
        <f t="shared" ref="BO118" si="103">SUM(M118+AN118)</f>
        <v>15.09</v>
      </c>
      <c r="BP118" s="95"/>
      <c r="BQ118" s="95"/>
      <c r="BR118" s="95"/>
      <c r="BS118" s="95"/>
      <c r="BT118" s="95"/>
      <c r="BU118" s="95"/>
      <c r="BV118" s="35">
        <f t="shared" ref="BV118" si="104">SUM(N118+AN118)</f>
        <v>17.010000000000002</v>
      </c>
    </row>
    <row r="119" spans="1:74" x14ac:dyDescent="0.25">
      <c r="A119" s="52">
        <v>108</v>
      </c>
      <c r="B119" s="49" t="s">
        <v>116</v>
      </c>
      <c r="C119" s="50"/>
      <c r="D119" s="50"/>
      <c r="E119" s="50"/>
      <c r="F119" s="70"/>
      <c r="G119" s="62">
        <v>12.16</v>
      </c>
      <c r="H119" s="63"/>
      <c r="I119" s="22">
        <v>13.38</v>
      </c>
      <c r="J119" s="504">
        <v>400</v>
      </c>
      <c r="K119" s="652">
        <f t="shared" si="87"/>
        <v>12.8932</v>
      </c>
      <c r="L119" s="652">
        <f t="shared" si="88"/>
        <v>14.724000000000002</v>
      </c>
      <c r="M119" s="730">
        <f t="shared" si="99"/>
        <v>13.54086</v>
      </c>
      <c r="N119" s="730">
        <f t="shared" si="100"/>
        <v>15.463200000000002</v>
      </c>
      <c r="O119" s="652"/>
      <c r="P119" s="652"/>
      <c r="Q119" s="652"/>
      <c r="R119" s="652"/>
      <c r="S119" s="652"/>
      <c r="T119" s="652"/>
      <c r="U119" s="652"/>
      <c r="V119" s="652"/>
      <c r="W119" s="652"/>
      <c r="X119" s="652"/>
      <c r="Y119" s="652"/>
      <c r="Z119" s="652"/>
      <c r="AA119" s="652"/>
      <c r="AB119" s="652"/>
      <c r="AC119" s="652"/>
      <c r="AD119" s="652"/>
      <c r="AE119" s="652"/>
      <c r="AF119" s="652"/>
      <c r="AG119" s="652"/>
      <c r="AH119" s="652"/>
      <c r="AI119" s="652"/>
      <c r="AJ119" s="652"/>
      <c r="AK119" s="652"/>
      <c r="AL119" s="652"/>
      <c r="AM119" s="652"/>
      <c r="AN119" s="24">
        <v>0.06</v>
      </c>
      <c r="AO119" s="73">
        <f t="shared" si="78"/>
        <v>412.16</v>
      </c>
      <c r="AP119" s="65">
        <f t="shared" si="79"/>
        <v>400</v>
      </c>
      <c r="AQ119" s="73"/>
      <c r="AR119" s="514">
        <v>0</v>
      </c>
      <c r="AS119" s="28">
        <f t="shared" si="80"/>
        <v>12.22</v>
      </c>
      <c r="AT119" s="29">
        <f t="shared" si="81"/>
        <v>11.612</v>
      </c>
      <c r="AU119" s="73"/>
      <c r="AV119" s="67">
        <f t="shared" si="82"/>
        <v>413.38</v>
      </c>
      <c r="AW119" s="31"/>
      <c r="AX119" s="32">
        <f t="shared" si="83"/>
        <v>400</v>
      </c>
      <c r="AY119" s="33">
        <f t="shared" si="84"/>
        <v>11.612</v>
      </c>
      <c r="AZ119" s="33"/>
      <c r="BA119" s="34">
        <f t="shared" si="85"/>
        <v>13.440000000000001</v>
      </c>
      <c r="BB119" s="35">
        <f t="shared" si="91"/>
        <v>12.771000000000001</v>
      </c>
      <c r="BC119" s="36">
        <f t="shared" si="92"/>
        <v>12.771000000000001</v>
      </c>
      <c r="BD119" s="35">
        <f t="shared" si="51"/>
        <v>12.953200000000001</v>
      </c>
      <c r="BE119" s="1"/>
      <c r="BF119" s="1"/>
      <c r="BG119" s="1"/>
      <c r="BH119" s="1"/>
      <c r="BI119" s="1"/>
      <c r="BJ119" s="1"/>
      <c r="BK119" s="1"/>
      <c r="BL119" s="35">
        <f t="shared" si="52"/>
        <v>14.784000000000002</v>
      </c>
      <c r="BM119" s="1"/>
      <c r="BN119" s="1"/>
      <c r="BO119" s="35">
        <f t="shared" si="101"/>
        <v>13.600860000000001</v>
      </c>
      <c r="BP119" s="95"/>
      <c r="BQ119" s="95"/>
      <c r="BR119" s="95"/>
      <c r="BS119" s="95"/>
      <c r="BT119" s="95"/>
      <c r="BU119" s="95"/>
      <c r="BV119" s="35">
        <f t="shared" si="102"/>
        <v>15.523200000000003</v>
      </c>
    </row>
    <row r="120" spans="1:74" x14ac:dyDescent="0.25">
      <c r="A120" s="44">
        <v>109</v>
      </c>
      <c r="B120" s="53" t="s">
        <v>117</v>
      </c>
      <c r="C120" s="50"/>
      <c r="D120" s="50"/>
      <c r="E120" s="50"/>
      <c r="F120" s="113"/>
      <c r="G120" s="62">
        <v>12.16</v>
      </c>
      <c r="H120" s="63"/>
      <c r="I120" s="22">
        <v>13.38</v>
      </c>
      <c r="J120" s="504">
        <v>7600</v>
      </c>
      <c r="K120" s="652">
        <v>12.89</v>
      </c>
      <c r="L120" s="652">
        <v>14.72</v>
      </c>
      <c r="M120" s="730">
        <v>13.54</v>
      </c>
      <c r="N120" s="730">
        <v>15.46</v>
      </c>
      <c r="O120" s="652"/>
      <c r="P120" s="652"/>
      <c r="Q120" s="652"/>
      <c r="R120" s="652"/>
      <c r="S120" s="652"/>
      <c r="T120" s="652"/>
      <c r="U120" s="652"/>
      <c r="V120" s="652"/>
      <c r="W120" s="652"/>
      <c r="X120" s="652"/>
      <c r="Y120" s="652"/>
      <c r="Z120" s="652"/>
      <c r="AA120" s="652"/>
      <c r="AB120" s="652"/>
      <c r="AC120" s="652"/>
      <c r="AD120" s="652"/>
      <c r="AE120" s="652"/>
      <c r="AF120" s="652"/>
      <c r="AG120" s="652"/>
      <c r="AH120" s="652"/>
      <c r="AI120" s="652"/>
      <c r="AJ120" s="652"/>
      <c r="AK120" s="652"/>
      <c r="AL120" s="652"/>
      <c r="AM120" s="652"/>
      <c r="AN120" s="24">
        <v>2.4500000000000002</v>
      </c>
      <c r="AO120" s="73">
        <f t="shared" si="78"/>
        <v>7612.16</v>
      </c>
      <c r="AP120" s="65">
        <f t="shared" si="79"/>
        <v>7600</v>
      </c>
      <c r="AQ120" s="73"/>
      <c r="AR120" s="73">
        <v>0.34</v>
      </c>
      <c r="AS120" s="524">
        <f t="shared" si="80"/>
        <v>14.61</v>
      </c>
      <c r="AT120" s="29">
        <f t="shared" si="81"/>
        <v>14.001999999999999</v>
      </c>
      <c r="AU120" s="73"/>
      <c r="AV120" s="67">
        <f t="shared" si="82"/>
        <v>7613.38</v>
      </c>
      <c r="AW120" s="31"/>
      <c r="AX120" s="32">
        <f t="shared" si="83"/>
        <v>7600</v>
      </c>
      <c r="AY120" s="33">
        <f t="shared" si="84"/>
        <v>14.001999999999999</v>
      </c>
      <c r="AZ120" s="33"/>
      <c r="BA120" s="34">
        <f t="shared" si="85"/>
        <v>15.830000000000002</v>
      </c>
      <c r="BB120" s="35">
        <f t="shared" si="91"/>
        <v>15.161000000000001</v>
      </c>
      <c r="BC120" s="36">
        <f t="shared" si="92"/>
        <v>15.161000000000001</v>
      </c>
      <c r="BD120" s="35">
        <v>15.34</v>
      </c>
      <c r="BE120" s="1"/>
      <c r="BF120" s="1"/>
      <c r="BG120" s="1"/>
      <c r="BH120" s="1"/>
      <c r="BI120" s="1"/>
      <c r="BJ120" s="1"/>
      <c r="BK120" s="1"/>
      <c r="BL120" s="35">
        <v>17.170000000000002</v>
      </c>
      <c r="BM120" s="1"/>
      <c r="BN120" s="1"/>
      <c r="BO120" s="35">
        <f>SUM(M120+AN120)</f>
        <v>15.989999999999998</v>
      </c>
      <c r="BP120" s="95"/>
      <c r="BQ120" s="95"/>
      <c r="BR120" s="95"/>
      <c r="BS120" s="95"/>
      <c r="BT120" s="95"/>
      <c r="BU120" s="95"/>
      <c r="BV120" s="35">
        <f t="shared" ref="BV120" si="105">SUM(N120+AN120)</f>
        <v>17.91</v>
      </c>
    </row>
    <row r="121" spans="1:74" x14ac:dyDescent="0.25">
      <c r="A121" s="87">
        <v>110</v>
      </c>
      <c r="B121" s="53" t="s">
        <v>487</v>
      </c>
      <c r="C121" s="50"/>
      <c r="D121" s="50"/>
      <c r="E121" s="50"/>
      <c r="F121" s="74"/>
      <c r="G121" s="62">
        <v>36.4</v>
      </c>
      <c r="H121" s="63"/>
      <c r="I121" s="22">
        <v>36.4</v>
      </c>
      <c r="J121" s="504"/>
      <c r="K121" s="652">
        <f t="shared" si="87"/>
        <v>38.638599999999997</v>
      </c>
      <c r="L121" s="652">
        <v>42</v>
      </c>
      <c r="M121" s="730">
        <f t="shared" ref="M121:M123" si="106">SUM(BO121-AN121)</f>
        <v>40.616029999999995</v>
      </c>
      <c r="N121" s="730">
        <f t="shared" ref="N121:N123" si="107">SUM(BV121-AN121)</f>
        <v>44.145499999999998</v>
      </c>
      <c r="O121" s="652"/>
      <c r="P121" s="652"/>
      <c r="Q121" s="652"/>
      <c r="R121" s="652"/>
      <c r="S121" s="652"/>
      <c r="T121" s="652"/>
      <c r="U121" s="652"/>
      <c r="V121" s="652"/>
      <c r="W121" s="652"/>
      <c r="X121" s="652"/>
      <c r="Y121" s="652"/>
      <c r="Z121" s="652"/>
      <c r="AA121" s="652"/>
      <c r="AB121" s="652"/>
      <c r="AC121" s="652"/>
      <c r="AD121" s="652"/>
      <c r="AE121" s="652"/>
      <c r="AF121" s="652"/>
      <c r="AG121" s="652"/>
      <c r="AH121" s="652"/>
      <c r="AI121" s="652"/>
      <c r="AJ121" s="652"/>
      <c r="AK121" s="652"/>
      <c r="AL121" s="652"/>
      <c r="AM121" s="652"/>
      <c r="AN121" s="24">
        <v>0.91</v>
      </c>
      <c r="AO121" s="73"/>
      <c r="AP121" s="65"/>
      <c r="AQ121" s="73"/>
      <c r="AR121" s="73"/>
      <c r="AS121" s="524">
        <f t="shared" si="80"/>
        <v>37.309999999999995</v>
      </c>
      <c r="AT121" s="29">
        <f t="shared" si="81"/>
        <v>35.489999999999995</v>
      </c>
      <c r="AU121" s="73"/>
      <c r="AV121" s="67"/>
      <c r="AW121" s="31"/>
      <c r="AX121" s="32"/>
      <c r="AY121" s="33">
        <f t="shared" si="84"/>
        <v>35.489999999999995</v>
      </c>
      <c r="AZ121" s="33"/>
      <c r="BA121" s="34">
        <f t="shared" si="85"/>
        <v>37.309999999999995</v>
      </c>
      <c r="BB121" s="35">
        <f t="shared" si="91"/>
        <v>35.489999999999995</v>
      </c>
      <c r="BC121" s="36">
        <f t="shared" si="92"/>
        <v>35.489999999999995</v>
      </c>
      <c r="BD121" s="35">
        <f t="shared" si="51"/>
        <v>39.548599999999993</v>
      </c>
      <c r="BE121" s="1"/>
      <c r="BF121" s="1"/>
      <c r="BG121" s="1"/>
      <c r="BH121" s="1"/>
      <c r="BI121" s="1"/>
      <c r="BJ121" s="1"/>
      <c r="BK121" s="1"/>
      <c r="BL121" s="35">
        <v>42.91</v>
      </c>
      <c r="BM121" s="1"/>
      <c r="BN121" s="1"/>
      <c r="BO121" s="35">
        <f t="shared" ref="BO121:BO123" si="108">SUM(BD121+BD121*5%)</f>
        <v>41.526029999999992</v>
      </c>
      <c r="BP121" s="95"/>
      <c r="BQ121" s="95"/>
      <c r="BR121" s="95"/>
      <c r="BS121" s="95"/>
      <c r="BT121" s="95"/>
      <c r="BU121" s="95"/>
      <c r="BV121" s="35">
        <f t="shared" ref="BV121:BV123" si="109">SUM(BL121+BL121*5%)</f>
        <v>45.055499999999995</v>
      </c>
    </row>
    <row r="122" spans="1:74" x14ac:dyDescent="0.25">
      <c r="A122" s="52">
        <v>111</v>
      </c>
      <c r="B122" s="74" t="s">
        <v>118</v>
      </c>
      <c r="C122" s="74"/>
      <c r="D122" s="74"/>
      <c r="E122" s="74"/>
      <c r="F122" s="74"/>
      <c r="G122" s="62">
        <v>3.26</v>
      </c>
      <c r="H122" s="63"/>
      <c r="I122" s="22">
        <v>4.74</v>
      </c>
      <c r="J122" s="51"/>
      <c r="K122" s="652">
        <f t="shared" si="87"/>
        <v>3.4561999999999999</v>
      </c>
      <c r="L122" s="652">
        <f t="shared" si="88"/>
        <v>5.2150000000000007</v>
      </c>
      <c r="M122" s="730">
        <f t="shared" si="106"/>
        <v>3.6295099999999998</v>
      </c>
      <c r="N122" s="730">
        <f t="shared" si="107"/>
        <v>5.4762500000000012</v>
      </c>
      <c r="O122" s="652"/>
      <c r="P122" s="652"/>
      <c r="Q122" s="652"/>
      <c r="R122" s="652"/>
      <c r="S122" s="652"/>
      <c r="T122" s="652"/>
      <c r="U122" s="652"/>
      <c r="V122" s="652"/>
      <c r="W122" s="652"/>
      <c r="X122" s="652"/>
      <c r="Y122" s="652"/>
      <c r="Z122" s="652"/>
      <c r="AA122" s="652"/>
      <c r="AB122" s="652"/>
      <c r="AC122" s="652"/>
      <c r="AD122" s="652"/>
      <c r="AE122" s="652"/>
      <c r="AF122" s="652"/>
      <c r="AG122" s="652"/>
      <c r="AH122" s="652"/>
      <c r="AI122" s="652"/>
      <c r="AJ122" s="652"/>
      <c r="AK122" s="652"/>
      <c r="AL122" s="652"/>
      <c r="AM122" s="652"/>
      <c r="AN122" s="24">
        <v>0.01</v>
      </c>
      <c r="AO122" s="73">
        <f t="shared" ref="AO122:AO135" si="110">SUM(G122+J122)</f>
        <v>3.26</v>
      </c>
      <c r="AP122" s="65">
        <f t="shared" ref="AP122:AP135" si="111">ROUND(G122-G122*5%+J122,-2)</f>
        <v>0</v>
      </c>
      <c r="AQ122" s="73"/>
      <c r="AR122" s="531">
        <v>0</v>
      </c>
      <c r="AS122" s="28">
        <f t="shared" si="80"/>
        <v>3.2699999999999996</v>
      </c>
      <c r="AT122" s="29">
        <f t="shared" si="81"/>
        <v>3.1069999999999998</v>
      </c>
      <c r="AU122" s="73"/>
      <c r="AV122" s="67">
        <f t="shared" ref="AV122:AV135" si="112">SUM(I122+J122)</f>
        <v>4.74</v>
      </c>
      <c r="AW122" s="31"/>
      <c r="AX122" s="32">
        <f t="shared" ref="AX122:AX135" si="113">ROUND(I122-I122*5%+J122,-2)</f>
        <v>0</v>
      </c>
      <c r="AY122" s="33">
        <f t="shared" si="84"/>
        <v>3.1069999999999998</v>
      </c>
      <c r="AZ122" s="33"/>
      <c r="BA122" s="34">
        <f t="shared" si="85"/>
        <v>4.75</v>
      </c>
      <c r="BB122" s="35">
        <f t="shared" si="91"/>
        <v>4.5129999999999999</v>
      </c>
      <c r="BC122" s="36">
        <f t="shared" si="92"/>
        <v>4.5129999999999999</v>
      </c>
      <c r="BD122" s="35">
        <f t="shared" si="51"/>
        <v>3.4661999999999997</v>
      </c>
      <c r="BE122" s="1"/>
      <c r="BF122" s="1"/>
      <c r="BG122" s="1"/>
      <c r="BH122" s="1"/>
      <c r="BI122" s="1"/>
      <c r="BJ122" s="1"/>
      <c r="BK122" s="1"/>
      <c r="BL122" s="35">
        <f t="shared" si="52"/>
        <v>5.2250000000000005</v>
      </c>
      <c r="BM122" s="1"/>
      <c r="BN122" s="1"/>
      <c r="BO122" s="35">
        <f t="shared" si="108"/>
        <v>3.6395099999999996</v>
      </c>
      <c r="BP122" s="95"/>
      <c r="BQ122" s="95"/>
      <c r="BR122" s="95"/>
      <c r="BS122" s="95"/>
      <c r="BT122" s="95"/>
      <c r="BU122" s="95"/>
      <c r="BV122" s="35">
        <f t="shared" si="109"/>
        <v>5.486250000000001</v>
      </c>
    </row>
    <row r="123" spans="1:74" x14ac:dyDescent="0.25">
      <c r="A123" s="52">
        <v>112</v>
      </c>
      <c r="B123" s="74" t="s">
        <v>119</v>
      </c>
      <c r="C123" s="74"/>
      <c r="D123" s="74"/>
      <c r="E123" s="74"/>
      <c r="F123" s="74"/>
      <c r="G123" s="62">
        <v>3.26</v>
      </c>
      <c r="H123" s="63"/>
      <c r="I123" s="22">
        <v>4.74</v>
      </c>
      <c r="J123" s="51"/>
      <c r="K123" s="652">
        <f t="shared" si="87"/>
        <v>3.4561999999999999</v>
      </c>
      <c r="L123" s="652">
        <f t="shared" si="88"/>
        <v>5.2150000000000007</v>
      </c>
      <c r="M123" s="730">
        <f t="shared" si="106"/>
        <v>3.6295099999999998</v>
      </c>
      <c r="N123" s="730">
        <f t="shared" si="107"/>
        <v>5.4762500000000012</v>
      </c>
      <c r="O123" s="652"/>
      <c r="P123" s="652"/>
      <c r="Q123" s="652"/>
      <c r="R123" s="652"/>
      <c r="S123" s="652"/>
      <c r="T123" s="652"/>
      <c r="U123" s="652"/>
      <c r="V123" s="652"/>
      <c r="W123" s="652"/>
      <c r="X123" s="652"/>
      <c r="Y123" s="652"/>
      <c r="Z123" s="652"/>
      <c r="AA123" s="652"/>
      <c r="AB123" s="652"/>
      <c r="AC123" s="652"/>
      <c r="AD123" s="652"/>
      <c r="AE123" s="652"/>
      <c r="AF123" s="652"/>
      <c r="AG123" s="652"/>
      <c r="AH123" s="652"/>
      <c r="AI123" s="652"/>
      <c r="AJ123" s="652"/>
      <c r="AK123" s="652"/>
      <c r="AL123" s="652"/>
      <c r="AM123" s="652"/>
      <c r="AN123" s="24">
        <v>0.01</v>
      </c>
      <c r="AO123" s="73">
        <f t="shared" si="110"/>
        <v>3.26</v>
      </c>
      <c r="AP123" s="65">
        <f t="shared" si="111"/>
        <v>0</v>
      </c>
      <c r="AQ123" s="73"/>
      <c r="AR123" s="531">
        <v>0</v>
      </c>
      <c r="AS123" s="28">
        <f t="shared" si="80"/>
        <v>3.2699999999999996</v>
      </c>
      <c r="AT123" s="29">
        <f t="shared" si="81"/>
        <v>3.1069999999999998</v>
      </c>
      <c r="AU123" s="73"/>
      <c r="AV123" s="67">
        <f t="shared" si="112"/>
        <v>4.74</v>
      </c>
      <c r="AW123" s="31"/>
      <c r="AX123" s="32">
        <f t="shared" si="113"/>
        <v>0</v>
      </c>
      <c r="AY123" s="33">
        <f t="shared" si="84"/>
        <v>3.1069999999999998</v>
      </c>
      <c r="AZ123" s="33"/>
      <c r="BA123" s="34">
        <f t="shared" si="85"/>
        <v>4.75</v>
      </c>
      <c r="BB123" s="35">
        <f t="shared" si="91"/>
        <v>4.5129999999999999</v>
      </c>
      <c r="BC123" s="36">
        <f t="shared" si="92"/>
        <v>4.5129999999999999</v>
      </c>
      <c r="BD123" s="35">
        <f t="shared" si="51"/>
        <v>3.4661999999999997</v>
      </c>
      <c r="BE123" s="1"/>
      <c r="BF123" s="1"/>
      <c r="BG123" s="1"/>
      <c r="BH123" s="1"/>
      <c r="BI123" s="1"/>
      <c r="BJ123" s="1"/>
      <c r="BK123" s="1"/>
      <c r="BL123" s="35">
        <f t="shared" si="52"/>
        <v>5.2250000000000005</v>
      </c>
      <c r="BM123" s="1"/>
      <c r="BN123" s="1"/>
      <c r="BO123" s="35">
        <f t="shared" si="108"/>
        <v>3.6395099999999996</v>
      </c>
      <c r="BP123" s="95"/>
      <c r="BQ123" s="95"/>
      <c r="BR123" s="95"/>
      <c r="BS123" s="95"/>
      <c r="BT123" s="95"/>
      <c r="BU123" s="95"/>
      <c r="BV123" s="35">
        <f t="shared" si="109"/>
        <v>5.486250000000001</v>
      </c>
    </row>
    <row r="124" spans="1:74" x14ac:dyDescent="0.25">
      <c r="A124" s="52">
        <v>113</v>
      </c>
      <c r="B124" s="75" t="s">
        <v>120</v>
      </c>
      <c r="C124" s="75"/>
      <c r="D124" s="75"/>
      <c r="E124" s="75"/>
      <c r="F124" s="75"/>
      <c r="G124" s="62">
        <v>3.26</v>
      </c>
      <c r="H124" s="63"/>
      <c r="I124" s="22">
        <v>4.74</v>
      </c>
      <c r="J124" s="532">
        <v>6000</v>
      </c>
      <c r="K124" s="652">
        <v>3.46</v>
      </c>
      <c r="L124" s="652">
        <v>5.22</v>
      </c>
      <c r="M124" s="730">
        <v>3.63</v>
      </c>
      <c r="N124" s="730">
        <v>5.48</v>
      </c>
      <c r="O124" s="652"/>
      <c r="P124" s="652"/>
      <c r="Q124" s="652"/>
      <c r="R124" s="652"/>
      <c r="S124" s="652"/>
      <c r="T124" s="652"/>
      <c r="U124" s="652"/>
      <c r="V124" s="652"/>
      <c r="W124" s="652"/>
      <c r="X124" s="652"/>
      <c r="Y124" s="652"/>
      <c r="Z124" s="652"/>
      <c r="AA124" s="652"/>
      <c r="AB124" s="652"/>
      <c r="AC124" s="652"/>
      <c r="AD124" s="652"/>
      <c r="AE124" s="652"/>
      <c r="AF124" s="652"/>
      <c r="AG124" s="652"/>
      <c r="AH124" s="652"/>
      <c r="AI124" s="652"/>
      <c r="AJ124" s="652"/>
      <c r="AK124" s="652"/>
      <c r="AL124" s="652"/>
      <c r="AM124" s="652"/>
      <c r="AN124" s="22">
        <v>0.4</v>
      </c>
      <c r="AO124" s="73">
        <f t="shared" si="110"/>
        <v>6003.26</v>
      </c>
      <c r="AP124" s="65">
        <f t="shared" si="111"/>
        <v>6000</v>
      </c>
      <c r="AQ124" s="73"/>
      <c r="AR124" s="73">
        <v>0.06</v>
      </c>
      <c r="AS124" s="28">
        <f t="shared" si="80"/>
        <v>3.6599999999999997</v>
      </c>
      <c r="AT124" s="29">
        <f t="shared" si="81"/>
        <v>3.4969999999999999</v>
      </c>
      <c r="AU124" s="73"/>
      <c r="AV124" s="67">
        <f t="shared" si="112"/>
        <v>6004.74</v>
      </c>
      <c r="AW124" s="31"/>
      <c r="AX124" s="32">
        <f t="shared" si="113"/>
        <v>6000</v>
      </c>
      <c r="AY124" s="33">
        <f t="shared" si="84"/>
        <v>3.4969999999999999</v>
      </c>
      <c r="AZ124" s="33"/>
      <c r="BA124" s="34">
        <f t="shared" si="85"/>
        <v>5.1400000000000006</v>
      </c>
      <c r="BB124" s="35">
        <f t="shared" si="91"/>
        <v>4.9030000000000005</v>
      </c>
      <c r="BC124" s="36">
        <f t="shared" si="92"/>
        <v>4.9030000000000005</v>
      </c>
      <c r="BD124" s="35">
        <v>3.86</v>
      </c>
      <c r="BE124" s="1"/>
      <c r="BF124" s="1"/>
      <c r="BG124" s="1"/>
      <c r="BH124" s="1"/>
      <c r="BI124" s="1"/>
      <c r="BJ124" s="1"/>
      <c r="BK124" s="1"/>
      <c r="BL124" s="35">
        <v>5.62</v>
      </c>
      <c r="BM124" s="1"/>
      <c r="BN124" s="1"/>
      <c r="BO124" s="35">
        <f>SUM(M124+AN124)</f>
        <v>4.03</v>
      </c>
      <c r="BP124" s="95"/>
      <c r="BQ124" s="95"/>
      <c r="BR124" s="95"/>
      <c r="BS124" s="95"/>
      <c r="BT124" s="95"/>
      <c r="BU124" s="95"/>
      <c r="BV124" s="35">
        <f t="shared" ref="BV124:BV125" si="114">SUM(N124+AN124)</f>
        <v>5.8800000000000008</v>
      </c>
    </row>
    <row r="125" spans="1:74" x14ac:dyDescent="0.25">
      <c r="A125" s="52">
        <v>114</v>
      </c>
      <c r="B125" s="75" t="s">
        <v>121</v>
      </c>
      <c r="C125" s="75"/>
      <c r="D125" s="75"/>
      <c r="E125" s="75"/>
      <c r="F125" s="655"/>
      <c r="G125" s="62">
        <v>5.29</v>
      </c>
      <c r="H125" s="63"/>
      <c r="I125" s="22">
        <v>5.29</v>
      </c>
      <c r="J125" s="532">
        <v>13800</v>
      </c>
      <c r="K125" s="652">
        <v>5.63</v>
      </c>
      <c r="L125" s="652">
        <v>5.85</v>
      </c>
      <c r="M125" s="730">
        <v>5.93</v>
      </c>
      <c r="N125" s="730">
        <v>6.16</v>
      </c>
      <c r="O125" s="652"/>
      <c r="P125" s="652"/>
      <c r="Q125" s="652"/>
      <c r="R125" s="652"/>
      <c r="S125" s="652"/>
      <c r="T125" s="652"/>
      <c r="U125" s="652"/>
      <c r="V125" s="652"/>
      <c r="W125" s="652"/>
      <c r="X125" s="652"/>
      <c r="Y125" s="652"/>
      <c r="Z125" s="652"/>
      <c r="AA125" s="652"/>
      <c r="AB125" s="652"/>
      <c r="AC125" s="652"/>
      <c r="AD125" s="652"/>
      <c r="AE125" s="652"/>
      <c r="AF125" s="652"/>
      <c r="AG125" s="652"/>
      <c r="AH125" s="652"/>
      <c r="AI125" s="652"/>
      <c r="AJ125" s="652"/>
      <c r="AK125" s="652"/>
      <c r="AL125" s="652"/>
      <c r="AM125" s="652"/>
      <c r="AN125" s="24">
        <v>1.0900000000000001</v>
      </c>
      <c r="AO125" s="533">
        <f t="shared" si="110"/>
        <v>13805.29</v>
      </c>
      <c r="AP125" s="65">
        <f t="shared" si="111"/>
        <v>13800</v>
      </c>
      <c r="AQ125" s="533"/>
      <c r="AR125" s="73">
        <v>0.17</v>
      </c>
      <c r="AS125" s="28">
        <f t="shared" si="80"/>
        <v>6.38</v>
      </c>
      <c r="AT125" s="29">
        <f t="shared" si="81"/>
        <v>6.1154999999999999</v>
      </c>
      <c r="AU125" s="533"/>
      <c r="AV125" s="67">
        <f t="shared" si="112"/>
        <v>13805.29</v>
      </c>
      <c r="AW125" s="31"/>
      <c r="AX125" s="32">
        <f t="shared" si="113"/>
        <v>13800</v>
      </c>
      <c r="AY125" s="33">
        <f t="shared" si="84"/>
        <v>6.1154999999999999</v>
      </c>
      <c r="AZ125" s="33"/>
      <c r="BA125" s="34">
        <f t="shared" si="85"/>
        <v>6.38</v>
      </c>
      <c r="BB125" s="35">
        <f t="shared" si="91"/>
        <v>6.1154999999999999</v>
      </c>
      <c r="BC125" s="36">
        <f t="shared" si="92"/>
        <v>6.1154999999999999</v>
      </c>
      <c r="BD125" s="35">
        <v>6.72</v>
      </c>
      <c r="BE125" s="1"/>
      <c r="BF125" s="1"/>
      <c r="BG125" s="1"/>
      <c r="BH125" s="1"/>
      <c r="BI125" s="1"/>
      <c r="BJ125" s="1"/>
      <c r="BK125" s="1"/>
      <c r="BL125" s="35">
        <v>6.94</v>
      </c>
      <c r="BM125" s="1"/>
      <c r="BN125" s="1"/>
      <c r="BO125" s="35">
        <f>SUM(M125+AN125)</f>
        <v>7.02</v>
      </c>
      <c r="BP125" s="95"/>
      <c r="BQ125" s="95"/>
      <c r="BR125" s="95"/>
      <c r="BS125" s="95"/>
      <c r="BT125" s="95"/>
      <c r="BU125" s="95"/>
      <c r="BV125" s="35">
        <f t="shared" si="114"/>
        <v>7.25</v>
      </c>
    </row>
    <row r="126" spans="1:74" x14ac:dyDescent="0.25">
      <c r="A126" s="52">
        <v>115</v>
      </c>
      <c r="B126" s="75" t="s">
        <v>122</v>
      </c>
      <c r="C126" s="75"/>
      <c r="D126" s="75"/>
      <c r="E126" s="75"/>
      <c r="F126" s="655"/>
      <c r="G126" s="62">
        <v>5.29</v>
      </c>
      <c r="H126" s="63"/>
      <c r="I126" s="22">
        <v>5.29</v>
      </c>
      <c r="J126" s="532">
        <v>1800</v>
      </c>
      <c r="K126" s="652">
        <f t="shared" si="87"/>
        <v>5.6272000000000002</v>
      </c>
      <c r="L126" s="652">
        <f t="shared" si="88"/>
        <v>5.8520000000000003</v>
      </c>
      <c r="M126" s="730">
        <f t="shared" ref="M126:M137" si="115">SUM(BO126-AN126)</f>
        <v>5.9250600000000002</v>
      </c>
      <c r="N126" s="730">
        <f t="shared" ref="N126:N137" si="116">SUM(BV126-AN126)</f>
        <v>6.1611000000000002</v>
      </c>
      <c r="O126" s="652"/>
      <c r="P126" s="652"/>
      <c r="Q126" s="652"/>
      <c r="R126" s="652"/>
      <c r="S126" s="652"/>
      <c r="T126" s="652"/>
      <c r="U126" s="652"/>
      <c r="V126" s="652"/>
      <c r="W126" s="652"/>
      <c r="X126" s="652"/>
      <c r="Y126" s="652"/>
      <c r="Z126" s="652"/>
      <c r="AA126" s="652"/>
      <c r="AB126" s="652"/>
      <c r="AC126" s="652"/>
      <c r="AD126" s="652"/>
      <c r="AE126" s="652"/>
      <c r="AF126" s="652"/>
      <c r="AG126" s="652"/>
      <c r="AH126" s="652"/>
      <c r="AI126" s="652"/>
      <c r="AJ126" s="652"/>
      <c r="AK126" s="652"/>
      <c r="AL126" s="652"/>
      <c r="AM126" s="652"/>
      <c r="AN126" s="22">
        <v>0.33</v>
      </c>
      <c r="AO126" s="533">
        <f t="shared" si="110"/>
        <v>1805.29</v>
      </c>
      <c r="AP126" s="65">
        <f t="shared" si="111"/>
        <v>1800</v>
      </c>
      <c r="AQ126" s="533"/>
      <c r="AR126" s="73">
        <v>0.04</v>
      </c>
      <c r="AS126" s="28">
        <f t="shared" si="80"/>
        <v>5.62</v>
      </c>
      <c r="AT126" s="29">
        <f t="shared" si="81"/>
        <v>5.3555000000000001</v>
      </c>
      <c r="AU126" s="533"/>
      <c r="AV126" s="67">
        <f t="shared" si="112"/>
        <v>1805.29</v>
      </c>
      <c r="AW126" s="31"/>
      <c r="AX126" s="32">
        <f t="shared" si="113"/>
        <v>1800</v>
      </c>
      <c r="AY126" s="33">
        <f t="shared" si="84"/>
        <v>5.3555000000000001</v>
      </c>
      <c r="AZ126" s="33"/>
      <c r="BA126" s="34">
        <f t="shared" si="85"/>
        <v>5.62</v>
      </c>
      <c r="BB126" s="35">
        <f t="shared" si="91"/>
        <v>5.3555000000000001</v>
      </c>
      <c r="BC126" s="36">
        <f t="shared" si="92"/>
        <v>5.3555000000000001</v>
      </c>
      <c r="BD126" s="35">
        <f t="shared" si="51"/>
        <v>5.9572000000000003</v>
      </c>
      <c r="BE126" s="1"/>
      <c r="BF126" s="1"/>
      <c r="BG126" s="1"/>
      <c r="BH126" s="1"/>
      <c r="BI126" s="1"/>
      <c r="BJ126" s="1"/>
      <c r="BK126" s="1"/>
      <c r="BL126" s="35">
        <f t="shared" si="52"/>
        <v>6.1820000000000004</v>
      </c>
      <c r="BM126" s="1"/>
      <c r="BN126" s="1"/>
      <c r="BO126" s="35">
        <f t="shared" ref="BO126:BO137" si="117">SUM(BD126+BD126*5%)</f>
        <v>6.2550600000000003</v>
      </c>
      <c r="BP126" s="95"/>
      <c r="BQ126" s="95"/>
      <c r="BR126" s="95"/>
      <c r="BS126" s="95"/>
      <c r="BT126" s="95"/>
      <c r="BU126" s="95"/>
      <c r="BV126" s="35">
        <f t="shared" ref="BV126:BV137" si="118">SUM(BL126+BL126*5%)</f>
        <v>6.4911000000000003</v>
      </c>
    </row>
    <row r="127" spans="1:74" x14ac:dyDescent="0.25">
      <c r="A127" s="52">
        <v>116</v>
      </c>
      <c r="B127" s="74" t="s">
        <v>123</v>
      </c>
      <c r="C127" s="74"/>
      <c r="D127" s="74"/>
      <c r="E127" s="74"/>
      <c r="F127" s="74"/>
      <c r="G127" s="62">
        <v>3.87</v>
      </c>
      <c r="H127" s="63"/>
      <c r="I127" s="22">
        <v>5.32</v>
      </c>
      <c r="J127" s="534">
        <v>2200</v>
      </c>
      <c r="K127" s="652">
        <f t="shared" si="87"/>
        <v>4.125</v>
      </c>
      <c r="L127" s="652">
        <f t="shared" si="88"/>
        <v>5.8900000000000006</v>
      </c>
      <c r="M127" s="730">
        <f t="shared" si="115"/>
        <v>4.35025</v>
      </c>
      <c r="N127" s="730">
        <f t="shared" si="116"/>
        <v>6.2035000000000009</v>
      </c>
      <c r="O127" s="652"/>
      <c r="P127" s="652"/>
      <c r="Q127" s="652"/>
      <c r="R127" s="652"/>
      <c r="S127" s="652"/>
      <c r="T127" s="652"/>
      <c r="U127" s="652"/>
      <c r="V127" s="652"/>
      <c r="W127" s="652"/>
      <c r="X127" s="652"/>
      <c r="Y127" s="652"/>
      <c r="Z127" s="652"/>
      <c r="AA127" s="652"/>
      <c r="AB127" s="652"/>
      <c r="AC127" s="652"/>
      <c r="AD127" s="652"/>
      <c r="AE127" s="652"/>
      <c r="AF127" s="652"/>
      <c r="AG127" s="652"/>
      <c r="AH127" s="652"/>
      <c r="AI127" s="652"/>
      <c r="AJ127" s="652"/>
      <c r="AK127" s="652"/>
      <c r="AL127" s="652"/>
      <c r="AM127" s="652"/>
      <c r="AN127" s="24">
        <v>0.38</v>
      </c>
      <c r="AO127" s="533">
        <f t="shared" si="110"/>
        <v>2203.87</v>
      </c>
      <c r="AP127" s="65">
        <f t="shared" si="111"/>
        <v>2200</v>
      </c>
      <c r="AQ127" s="533"/>
      <c r="AR127" s="73">
        <v>0.04</v>
      </c>
      <c r="AS127" s="28">
        <f t="shared" si="80"/>
        <v>4.25</v>
      </c>
      <c r="AT127" s="29">
        <f t="shared" si="81"/>
        <v>4.0564999999999998</v>
      </c>
      <c r="AU127" s="533"/>
      <c r="AV127" s="535">
        <f t="shared" si="112"/>
        <v>2205.3200000000002</v>
      </c>
      <c r="AW127" s="31"/>
      <c r="AX127" s="32">
        <f t="shared" si="113"/>
        <v>2200</v>
      </c>
      <c r="AY127" s="33">
        <f t="shared" si="84"/>
        <v>4.0564999999999998</v>
      </c>
      <c r="AZ127" s="33"/>
      <c r="BA127" s="34">
        <f t="shared" si="85"/>
        <v>5.7</v>
      </c>
      <c r="BB127" s="35">
        <f t="shared" si="91"/>
        <v>5.4340000000000002</v>
      </c>
      <c r="BC127" s="36">
        <f t="shared" si="92"/>
        <v>5.4340000000000002</v>
      </c>
      <c r="BD127" s="35">
        <f t="shared" si="51"/>
        <v>4.5049999999999999</v>
      </c>
      <c r="BE127" s="1"/>
      <c r="BF127" s="1"/>
      <c r="BG127" s="1"/>
      <c r="BH127" s="1"/>
      <c r="BI127" s="1"/>
      <c r="BJ127" s="1"/>
      <c r="BK127" s="1"/>
      <c r="BL127" s="35">
        <f t="shared" si="52"/>
        <v>6.2700000000000005</v>
      </c>
      <c r="BM127" s="1"/>
      <c r="BN127" s="1"/>
      <c r="BO127" s="35">
        <f t="shared" si="117"/>
        <v>4.7302499999999998</v>
      </c>
      <c r="BP127" s="95"/>
      <c r="BQ127" s="95"/>
      <c r="BR127" s="95"/>
      <c r="BS127" s="95"/>
      <c r="BT127" s="95"/>
      <c r="BU127" s="95"/>
      <c r="BV127" s="35">
        <f t="shared" si="118"/>
        <v>6.5835000000000008</v>
      </c>
    </row>
    <row r="128" spans="1:74" x14ac:dyDescent="0.25">
      <c r="A128" s="44">
        <v>117</v>
      </c>
      <c r="B128" s="103" t="s">
        <v>124</v>
      </c>
      <c r="C128" s="103"/>
      <c r="D128" s="103"/>
      <c r="E128" s="103"/>
      <c r="F128" s="103"/>
      <c r="G128" s="62">
        <v>3.87</v>
      </c>
      <c r="H128" s="63"/>
      <c r="I128" s="22">
        <v>5.32</v>
      </c>
      <c r="J128" s="51">
        <v>200</v>
      </c>
      <c r="K128" s="652">
        <f t="shared" si="87"/>
        <v>4.125</v>
      </c>
      <c r="L128" s="652">
        <f t="shared" si="88"/>
        <v>5.8900000000000006</v>
      </c>
      <c r="M128" s="730">
        <f t="shared" si="115"/>
        <v>4.35025</v>
      </c>
      <c r="N128" s="730">
        <f t="shared" si="116"/>
        <v>6.2035000000000009</v>
      </c>
      <c r="O128" s="652"/>
      <c r="P128" s="652"/>
      <c r="Q128" s="652"/>
      <c r="R128" s="652"/>
      <c r="S128" s="652"/>
      <c r="T128" s="652"/>
      <c r="U128" s="652"/>
      <c r="V128" s="652"/>
      <c r="W128" s="652"/>
      <c r="X128" s="652"/>
      <c r="Y128" s="652"/>
      <c r="Z128" s="652"/>
      <c r="AA128" s="652"/>
      <c r="AB128" s="652"/>
      <c r="AC128" s="652"/>
      <c r="AD128" s="652"/>
      <c r="AE128" s="652"/>
      <c r="AF128" s="652"/>
      <c r="AG128" s="652"/>
      <c r="AH128" s="652"/>
      <c r="AI128" s="652"/>
      <c r="AJ128" s="652"/>
      <c r="AK128" s="652"/>
      <c r="AL128" s="652"/>
      <c r="AM128" s="652"/>
      <c r="AN128" s="24">
        <v>0.38</v>
      </c>
      <c r="AO128" s="73">
        <f t="shared" si="110"/>
        <v>203.87</v>
      </c>
      <c r="AP128" s="65">
        <f t="shared" si="111"/>
        <v>200</v>
      </c>
      <c r="AQ128" s="73"/>
      <c r="AR128" s="73">
        <v>0.04</v>
      </c>
      <c r="AS128" s="28">
        <f t="shared" si="80"/>
        <v>4.25</v>
      </c>
      <c r="AT128" s="29">
        <f t="shared" si="81"/>
        <v>4.0564999999999998</v>
      </c>
      <c r="AU128" s="73"/>
      <c r="AV128" s="67">
        <f t="shared" si="112"/>
        <v>205.32</v>
      </c>
      <c r="AW128" s="31"/>
      <c r="AX128" s="32">
        <f t="shared" si="113"/>
        <v>200</v>
      </c>
      <c r="AY128" s="33">
        <f t="shared" si="84"/>
        <v>4.0564999999999998</v>
      </c>
      <c r="AZ128" s="33"/>
      <c r="BA128" s="34">
        <f t="shared" si="85"/>
        <v>5.7</v>
      </c>
      <c r="BB128" s="35">
        <f t="shared" si="91"/>
        <v>5.4340000000000002</v>
      </c>
      <c r="BC128" s="36">
        <f t="shared" si="92"/>
        <v>5.4340000000000002</v>
      </c>
      <c r="BD128" s="35">
        <f t="shared" si="51"/>
        <v>4.5049999999999999</v>
      </c>
      <c r="BE128" s="1"/>
      <c r="BF128" s="1"/>
      <c r="BG128" s="1"/>
      <c r="BH128" s="1"/>
      <c r="BI128" s="1"/>
      <c r="BJ128" s="1"/>
      <c r="BK128" s="1"/>
      <c r="BL128" s="35">
        <f t="shared" si="52"/>
        <v>6.2700000000000005</v>
      </c>
      <c r="BM128" s="1"/>
      <c r="BN128" s="1"/>
      <c r="BO128" s="35">
        <f t="shared" si="117"/>
        <v>4.7302499999999998</v>
      </c>
      <c r="BP128" s="95"/>
      <c r="BQ128" s="95"/>
      <c r="BR128" s="95"/>
      <c r="BS128" s="95"/>
      <c r="BT128" s="95"/>
      <c r="BU128" s="95"/>
      <c r="BV128" s="35">
        <f t="shared" si="118"/>
        <v>6.5835000000000008</v>
      </c>
    </row>
    <row r="129" spans="1:74" x14ac:dyDescent="0.25">
      <c r="A129" s="59">
        <v>118</v>
      </c>
      <c r="B129" s="536" t="s">
        <v>125</v>
      </c>
      <c r="C129" s="77"/>
      <c r="D129" s="77"/>
      <c r="E129" s="77"/>
      <c r="F129" s="537"/>
      <c r="G129" s="64">
        <v>1.85</v>
      </c>
      <c r="H129" s="515"/>
      <c r="I129" s="22">
        <v>3.42</v>
      </c>
      <c r="J129" s="24">
        <v>200</v>
      </c>
      <c r="K129" s="652">
        <f t="shared" si="87"/>
        <v>1.9622000000000002</v>
      </c>
      <c r="L129" s="652">
        <f t="shared" si="88"/>
        <v>3.7640000000000002</v>
      </c>
      <c r="M129" s="730">
        <f t="shared" si="115"/>
        <v>2.0613100000000002</v>
      </c>
      <c r="N129" s="730">
        <f t="shared" si="116"/>
        <v>3.9532000000000003</v>
      </c>
      <c r="O129" s="652"/>
      <c r="P129" s="652"/>
      <c r="Q129" s="652"/>
      <c r="R129" s="652"/>
      <c r="S129" s="652"/>
      <c r="T129" s="652"/>
      <c r="U129" s="652"/>
      <c r="V129" s="652"/>
      <c r="W129" s="652"/>
      <c r="X129" s="652"/>
      <c r="Y129" s="652"/>
      <c r="Z129" s="652"/>
      <c r="AA129" s="652"/>
      <c r="AB129" s="652"/>
      <c r="AC129" s="652"/>
      <c r="AD129" s="652"/>
      <c r="AE129" s="652"/>
      <c r="AF129" s="652"/>
      <c r="AG129" s="652"/>
      <c r="AH129" s="652"/>
      <c r="AI129" s="652"/>
      <c r="AJ129" s="652"/>
      <c r="AK129" s="652"/>
      <c r="AL129" s="652"/>
      <c r="AM129" s="652"/>
      <c r="AN129" s="24">
        <f t="shared" ref="AN129:AN130" si="119">SUM(J129/10000)</f>
        <v>0.02</v>
      </c>
      <c r="AO129" s="41">
        <f t="shared" si="110"/>
        <v>201.85</v>
      </c>
      <c r="AP129" s="65">
        <f t="shared" si="111"/>
        <v>200</v>
      </c>
      <c r="AQ129" s="538"/>
      <c r="AR129" s="518">
        <v>0</v>
      </c>
      <c r="AS129" s="524">
        <f t="shared" si="80"/>
        <v>1.87</v>
      </c>
      <c r="AT129" s="29">
        <f t="shared" si="81"/>
        <v>1.7775000000000001</v>
      </c>
      <c r="AU129" s="538"/>
      <c r="AV129" s="30">
        <f t="shared" si="112"/>
        <v>203.42</v>
      </c>
      <c r="AW129" s="31"/>
      <c r="AX129" s="32">
        <f t="shared" si="113"/>
        <v>200</v>
      </c>
      <c r="AY129" s="33">
        <f t="shared" si="84"/>
        <v>1.7775000000000001</v>
      </c>
      <c r="AZ129" s="33"/>
      <c r="BA129" s="34">
        <f t="shared" si="85"/>
        <v>3.44</v>
      </c>
      <c r="BB129" s="35">
        <f t="shared" si="91"/>
        <v>3.2690000000000001</v>
      </c>
      <c r="BC129" s="36">
        <f t="shared" si="92"/>
        <v>3.2690000000000001</v>
      </c>
      <c r="BD129" s="35">
        <f t="shared" si="51"/>
        <v>1.9822000000000002</v>
      </c>
      <c r="BE129" s="1"/>
      <c r="BF129" s="1"/>
      <c r="BG129" s="1"/>
      <c r="BH129" s="1"/>
      <c r="BI129" s="1"/>
      <c r="BJ129" s="1"/>
      <c r="BK129" s="1"/>
      <c r="BL129" s="35">
        <f t="shared" si="52"/>
        <v>3.7840000000000003</v>
      </c>
      <c r="BM129" s="1"/>
      <c r="BN129" s="1"/>
      <c r="BO129" s="35">
        <f t="shared" si="117"/>
        <v>2.0813100000000002</v>
      </c>
      <c r="BP129" s="95"/>
      <c r="BQ129" s="95"/>
      <c r="BR129" s="95"/>
      <c r="BS129" s="95"/>
      <c r="BT129" s="95"/>
      <c r="BU129" s="95"/>
      <c r="BV129" s="35">
        <f t="shared" si="118"/>
        <v>3.9732000000000003</v>
      </c>
    </row>
    <row r="130" spans="1:74" x14ac:dyDescent="0.25">
      <c r="A130" s="44">
        <v>119</v>
      </c>
      <c r="B130" s="38" t="s">
        <v>126</v>
      </c>
      <c r="C130" s="39"/>
      <c r="D130" s="39"/>
      <c r="E130" s="39"/>
      <c r="F130" s="40"/>
      <c r="G130" s="64">
        <v>3.57</v>
      </c>
      <c r="H130" s="78"/>
      <c r="I130" s="22">
        <v>5.05</v>
      </c>
      <c r="J130" s="24">
        <v>400</v>
      </c>
      <c r="K130" s="652">
        <f t="shared" si="87"/>
        <v>3.7866</v>
      </c>
      <c r="L130" s="652">
        <f t="shared" si="88"/>
        <v>5.5590000000000002</v>
      </c>
      <c r="M130" s="730">
        <f t="shared" si="115"/>
        <v>3.9779299999999997</v>
      </c>
      <c r="N130" s="730">
        <f t="shared" si="116"/>
        <v>5.8389500000000005</v>
      </c>
      <c r="O130" s="652"/>
      <c r="P130" s="652"/>
      <c r="Q130" s="652"/>
      <c r="R130" s="652"/>
      <c r="S130" s="652"/>
      <c r="T130" s="652"/>
      <c r="U130" s="652"/>
      <c r="V130" s="652"/>
      <c r="W130" s="652"/>
      <c r="X130" s="652"/>
      <c r="Y130" s="652"/>
      <c r="Z130" s="652"/>
      <c r="AA130" s="652"/>
      <c r="AB130" s="652"/>
      <c r="AC130" s="652"/>
      <c r="AD130" s="652"/>
      <c r="AE130" s="652"/>
      <c r="AF130" s="652"/>
      <c r="AG130" s="652"/>
      <c r="AH130" s="652"/>
      <c r="AI130" s="652"/>
      <c r="AJ130" s="652"/>
      <c r="AK130" s="652"/>
      <c r="AL130" s="652"/>
      <c r="AM130" s="652"/>
      <c r="AN130" s="24">
        <f t="shared" si="119"/>
        <v>0.04</v>
      </c>
      <c r="AO130" s="41">
        <f t="shared" si="110"/>
        <v>403.57</v>
      </c>
      <c r="AP130" s="65">
        <f t="shared" si="111"/>
        <v>400</v>
      </c>
      <c r="AQ130" s="41"/>
      <c r="AR130" s="529">
        <v>0</v>
      </c>
      <c r="AS130" s="28">
        <f t="shared" si="80"/>
        <v>3.61</v>
      </c>
      <c r="AT130" s="29">
        <f t="shared" si="81"/>
        <v>3.4314999999999998</v>
      </c>
      <c r="AU130" s="41"/>
      <c r="AV130" s="67">
        <f t="shared" si="112"/>
        <v>405.05</v>
      </c>
      <c r="AW130" s="31"/>
      <c r="AX130" s="32">
        <f t="shared" si="113"/>
        <v>400</v>
      </c>
      <c r="AY130" s="33">
        <f t="shared" si="84"/>
        <v>3.4314999999999998</v>
      </c>
      <c r="AZ130" s="33"/>
      <c r="BA130" s="34">
        <f t="shared" si="85"/>
        <v>5.09</v>
      </c>
      <c r="BB130" s="35">
        <f t="shared" si="91"/>
        <v>4.8374999999999995</v>
      </c>
      <c r="BC130" s="36">
        <f t="shared" si="92"/>
        <v>4.8374999999999995</v>
      </c>
      <c r="BD130" s="35">
        <f t="shared" si="51"/>
        <v>3.8266</v>
      </c>
      <c r="BE130" s="1"/>
      <c r="BF130" s="1"/>
      <c r="BG130" s="1"/>
      <c r="BH130" s="1"/>
      <c r="BI130" s="1"/>
      <c r="BJ130" s="1"/>
      <c r="BK130" s="1"/>
      <c r="BL130" s="35">
        <f t="shared" si="52"/>
        <v>5.5990000000000002</v>
      </c>
      <c r="BM130" s="1"/>
      <c r="BN130" s="1"/>
      <c r="BO130" s="35">
        <f t="shared" si="117"/>
        <v>4.0179299999999998</v>
      </c>
      <c r="BP130" s="95"/>
      <c r="BQ130" s="95"/>
      <c r="BR130" s="95"/>
      <c r="BS130" s="95"/>
      <c r="BT130" s="95"/>
      <c r="BU130" s="95"/>
      <c r="BV130" s="35">
        <f t="shared" si="118"/>
        <v>5.8789500000000006</v>
      </c>
    </row>
    <row r="131" spans="1:74" x14ac:dyDescent="0.25">
      <c r="A131" s="44">
        <v>120</v>
      </c>
      <c r="B131" s="38" t="s">
        <v>127</v>
      </c>
      <c r="C131" s="39"/>
      <c r="D131" s="39"/>
      <c r="E131" s="39"/>
      <c r="F131" s="40"/>
      <c r="G131" s="62">
        <v>5.19</v>
      </c>
      <c r="H131" s="78"/>
      <c r="I131" s="22">
        <v>5.19</v>
      </c>
      <c r="J131" s="24">
        <v>10700</v>
      </c>
      <c r="K131" s="652">
        <v>5.5</v>
      </c>
      <c r="L131" s="652">
        <v>5.71</v>
      </c>
      <c r="M131" s="730">
        <v>5.78</v>
      </c>
      <c r="N131" s="730">
        <v>5.99</v>
      </c>
      <c r="O131" s="652"/>
      <c r="P131" s="652"/>
      <c r="Q131" s="652"/>
      <c r="R131" s="652"/>
      <c r="S131" s="652"/>
      <c r="T131" s="652"/>
      <c r="U131" s="652"/>
      <c r="V131" s="652"/>
      <c r="W131" s="652"/>
      <c r="X131" s="652"/>
      <c r="Y131" s="652"/>
      <c r="Z131" s="652"/>
      <c r="AA131" s="652"/>
      <c r="AB131" s="652"/>
      <c r="AC131" s="652"/>
      <c r="AD131" s="652"/>
      <c r="AE131" s="652"/>
      <c r="AF131" s="652"/>
      <c r="AG131" s="652"/>
      <c r="AH131" s="652"/>
      <c r="AI131" s="652"/>
      <c r="AJ131" s="652"/>
      <c r="AK131" s="652"/>
      <c r="AL131" s="652"/>
      <c r="AM131" s="652"/>
      <c r="AN131" s="22">
        <v>1.56</v>
      </c>
      <c r="AO131" s="41">
        <f t="shared" si="110"/>
        <v>10705.19</v>
      </c>
      <c r="AP131" s="65">
        <f t="shared" si="111"/>
        <v>10700</v>
      </c>
      <c r="AQ131" s="41"/>
      <c r="AR131" s="41">
        <v>0.18</v>
      </c>
      <c r="AS131" s="28">
        <f t="shared" si="80"/>
        <v>6.75</v>
      </c>
      <c r="AT131" s="29">
        <f t="shared" si="81"/>
        <v>6.4905000000000008</v>
      </c>
      <c r="AU131" s="41"/>
      <c r="AV131" s="67">
        <f t="shared" si="112"/>
        <v>10705.19</v>
      </c>
      <c r="AW131" s="31"/>
      <c r="AX131" s="32">
        <f t="shared" si="113"/>
        <v>10700</v>
      </c>
      <c r="AY131" s="33">
        <f t="shared" si="84"/>
        <v>6.4905000000000008</v>
      </c>
      <c r="AZ131" s="33"/>
      <c r="BA131" s="34">
        <f t="shared" si="85"/>
        <v>6.75</v>
      </c>
      <c r="BB131" s="35">
        <f t="shared" si="91"/>
        <v>6.4905000000000008</v>
      </c>
      <c r="BC131" s="36">
        <f t="shared" si="92"/>
        <v>6.4905000000000008</v>
      </c>
      <c r="BD131" s="35">
        <v>7.06</v>
      </c>
      <c r="BE131" s="1"/>
      <c r="BF131" s="1"/>
      <c r="BG131" s="1"/>
      <c r="BH131" s="1"/>
      <c r="BI131" s="1"/>
      <c r="BJ131" s="1"/>
      <c r="BK131" s="1"/>
      <c r="BL131" s="35">
        <v>7.27</v>
      </c>
      <c r="BM131" s="1"/>
      <c r="BN131" s="1"/>
      <c r="BO131" s="35">
        <f>SUM(M131+AN131)</f>
        <v>7.34</v>
      </c>
      <c r="BP131" s="95"/>
      <c r="BQ131" s="95"/>
      <c r="BR131" s="95"/>
      <c r="BS131" s="95"/>
      <c r="BT131" s="95"/>
      <c r="BU131" s="95"/>
      <c r="BV131" s="35">
        <f t="shared" ref="BV131" si="120">SUM(N131+AN131)</f>
        <v>7.5500000000000007</v>
      </c>
    </row>
    <row r="132" spans="1:74" x14ac:dyDescent="0.25">
      <c r="A132" s="44">
        <v>121</v>
      </c>
      <c r="B132" s="889" t="s">
        <v>128</v>
      </c>
      <c r="C132" s="890"/>
      <c r="D132" s="890"/>
      <c r="E132" s="890"/>
      <c r="F132" s="891"/>
      <c r="G132" s="62">
        <v>5.19</v>
      </c>
      <c r="H132" s="656"/>
      <c r="I132" s="22">
        <v>5.19</v>
      </c>
      <c r="J132" s="657"/>
      <c r="K132" s="652">
        <f t="shared" si="87"/>
        <v>5.5014000000000003</v>
      </c>
      <c r="L132" s="652">
        <f t="shared" si="88"/>
        <v>5.7090000000000005</v>
      </c>
      <c r="M132" s="730">
        <f t="shared" si="115"/>
        <v>5.7764700000000007</v>
      </c>
      <c r="N132" s="730">
        <f t="shared" si="116"/>
        <v>5.9944500000000005</v>
      </c>
      <c r="O132" s="652"/>
      <c r="P132" s="652"/>
      <c r="Q132" s="652"/>
      <c r="R132" s="652"/>
      <c r="S132" s="652"/>
      <c r="T132" s="652"/>
      <c r="U132" s="652"/>
      <c r="V132" s="652"/>
      <c r="W132" s="652"/>
      <c r="X132" s="652"/>
      <c r="Y132" s="652"/>
      <c r="Z132" s="652"/>
      <c r="AA132" s="652"/>
      <c r="AB132" s="652"/>
      <c r="AC132" s="652"/>
      <c r="AD132" s="652"/>
      <c r="AE132" s="652"/>
      <c r="AF132" s="652"/>
      <c r="AG132" s="652"/>
      <c r="AH132" s="652"/>
      <c r="AI132" s="652"/>
      <c r="AJ132" s="652"/>
      <c r="AK132" s="652"/>
      <c r="AL132" s="652"/>
      <c r="AM132" s="652"/>
      <c r="AN132" s="24">
        <v>0</v>
      </c>
      <c r="AO132" s="41">
        <f t="shared" si="110"/>
        <v>5.19</v>
      </c>
      <c r="AP132" s="65">
        <f t="shared" si="111"/>
        <v>0</v>
      </c>
      <c r="AQ132" s="41"/>
      <c r="AR132" s="41"/>
      <c r="AS132" s="28">
        <f t="shared" si="80"/>
        <v>5.19</v>
      </c>
      <c r="AT132" s="29">
        <f t="shared" si="81"/>
        <v>4.9305000000000003</v>
      </c>
      <c r="AU132" s="41"/>
      <c r="AV132" s="67">
        <f t="shared" si="112"/>
        <v>5.19</v>
      </c>
      <c r="AW132" s="31"/>
      <c r="AX132" s="32">
        <f t="shared" si="113"/>
        <v>0</v>
      </c>
      <c r="AY132" s="33">
        <f t="shared" si="84"/>
        <v>4.9305000000000003</v>
      </c>
      <c r="AZ132" s="33"/>
      <c r="BA132" s="34">
        <f t="shared" si="85"/>
        <v>5.19</v>
      </c>
      <c r="BB132" s="35">
        <f t="shared" si="91"/>
        <v>4.9305000000000003</v>
      </c>
      <c r="BC132" s="36">
        <f t="shared" si="92"/>
        <v>4.9305000000000003</v>
      </c>
      <c r="BD132" s="35">
        <f t="shared" si="51"/>
        <v>5.5014000000000003</v>
      </c>
      <c r="BE132" s="1"/>
      <c r="BF132" s="1"/>
      <c r="BG132" s="1"/>
      <c r="BH132" s="1"/>
      <c r="BI132" s="1"/>
      <c r="BJ132" s="1"/>
      <c r="BK132" s="1"/>
      <c r="BL132" s="35">
        <f t="shared" si="52"/>
        <v>5.7090000000000005</v>
      </c>
      <c r="BM132" s="1"/>
      <c r="BN132" s="1"/>
      <c r="BO132" s="35">
        <f t="shared" si="117"/>
        <v>5.7764700000000007</v>
      </c>
      <c r="BP132" s="95"/>
      <c r="BQ132" s="95"/>
      <c r="BR132" s="95"/>
      <c r="BS132" s="95"/>
      <c r="BT132" s="95"/>
      <c r="BU132" s="95"/>
      <c r="BV132" s="35">
        <f t="shared" si="118"/>
        <v>5.9944500000000005</v>
      </c>
    </row>
    <row r="133" spans="1:74" x14ac:dyDescent="0.25">
      <c r="A133" s="59">
        <v>122</v>
      </c>
      <c r="B133" s="538" t="s">
        <v>129</v>
      </c>
      <c r="C133" s="658"/>
      <c r="D133" s="658"/>
      <c r="E133" s="658"/>
      <c r="F133" s="659"/>
      <c r="G133" s="64">
        <v>7.07</v>
      </c>
      <c r="H133" s="226"/>
      <c r="I133" s="22">
        <v>7.07</v>
      </c>
      <c r="J133" s="41">
        <v>12000</v>
      </c>
      <c r="K133" s="652">
        <v>7.5</v>
      </c>
      <c r="L133" s="652">
        <v>7.79</v>
      </c>
      <c r="M133" s="730">
        <v>7.88</v>
      </c>
      <c r="N133" s="730">
        <v>8.18</v>
      </c>
      <c r="O133" s="652"/>
      <c r="P133" s="652"/>
      <c r="Q133" s="652"/>
      <c r="R133" s="652"/>
      <c r="S133" s="652"/>
      <c r="T133" s="652"/>
      <c r="U133" s="652"/>
      <c r="V133" s="652"/>
      <c r="W133" s="652"/>
      <c r="X133" s="652"/>
      <c r="Y133" s="652"/>
      <c r="Z133" s="652"/>
      <c r="AA133" s="652"/>
      <c r="AB133" s="652"/>
      <c r="AC133" s="652"/>
      <c r="AD133" s="652"/>
      <c r="AE133" s="652"/>
      <c r="AF133" s="652"/>
      <c r="AG133" s="652"/>
      <c r="AH133" s="652"/>
      <c r="AI133" s="652"/>
      <c r="AJ133" s="652"/>
      <c r="AK133" s="652"/>
      <c r="AL133" s="652"/>
      <c r="AM133" s="652"/>
      <c r="AN133" s="24">
        <v>1.67</v>
      </c>
      <c r="AO133" s="41">
        <f t="shared" si="110"/>
        <v>12007.07</v>
      </c>
      <c r="AP133" s="65">
        <f t="shared" si="111"/>
        <v>12000</v>
      </c>
      <c r="AQ133" s="41"/>
      <c r="AR133" s="41">
        <v>0.19</v>
      </c>
      <c r="AS133" s="28">
        <f t="shared" si="80"/>
        <v>8.74</v>
      </c>
      <c r="AT133" s="29">
        <f t="shared" si="81"/>
        <v>8.3864999999999998</v>
      </c>
      <c r="AU133" s="41"/>
      <c r="AV133" s="660">
        <f t="shared" si="112"/>
        <v>12007.07</v>
      </c>
      <c r="AW133" s="31"/>
      <c r="AX133" s="32">
        <f t="shared" si="113"/>
        <v>12000</v>
      </c>
      <c r="AY133" s="33">
        <f t="shared" si="84"/>
        <v>8.3864999999999998</v>
      </c>
      <c r="AZ133" s="33"/>
      <c r="BA133" s="34">
        <f t="shared" si="85"/>
        <v>8.74</v>
      </c>
      <c r="BB133" s="35">
        <f t="shared" si="91"/>
        <v>8.3864999999999998</v>
      </c>
      <c r="BC133" s="36">
        <f t="shared" si="92"/>
        <v>8.3864999999999998</v>
      </c>
      <c r="BD133" s="35">
        <v>9.17</v>
      </c>
      <c r="BE133" s="1"/>
      <c r="BF133" s="1"/>
      <c r="BG133" s="1"/>
      <c r="BH133" s="1"/>
      <c r="BI133" s="1"/>
      <c r="BJ133" s="1"/>
      <c r="BK133" s="1"/>
      <c r="BL133" s="35">
        <v>9.4600000000000009</v>
      </c>
      <c r="BM133" s="1"/>
      <c r="BN133" s="1"/>
      <c r="BO133" s="95">
        <f t="shared" ref="BO133" si="121">SUM(M133+AN133)</f>
        <v>9.5500000000000007</v>
      </c>
      <c r="BP133" s="95"/>
      <c r="BQ133" s="95"/>
      <c r="BR133" s="95"/>
      <c r="BS133" s="95"/>
      <c r="BT133" s="95"/>
      <c r="BU133" s="95"/>
      <c r="BV133" s="35">
        <f>SUM(N133+AN133)</f>
        <v>9.85</v>
      </c>
    </row>
    <row r="134" spans="1:74" x14ac:dyDescent="0.25">
      <c r="A134" s="59">
        <v>123</v>
      </c>
      <c r="B134" s="892" t="s">
        <v>130</v>
      </c>
      <c r="C134" s="893"/>
      <c r="D134" s="893"/>
      <c r="E134" s="893"/>
      <c r="F134" s="894"/>
      <c r="G134" s="64">
        <v>7.07</v>
      </c>
      <c r="H134" s="227"/>
      <c r="I134" s="22">
        <v>7.07</v>
      </c>
      <c r="J134" s="657">
        <v>1300</v>
      </c>
      <c r="K134" s="652">
        <f t="shared" si="87"/>
        <v>7.5007999999999999</v>
      </c>
      <c r="L134" s="652">
        <f t="shared" si="88"/>
        <v>7.7880000000000011</v>
      </c>
      <c r="M134" s="730">
        <f t="shared" si="115"/>
        <v>7.8813399999999998</v>
      </c>
      <c r="N134" s="730">
        <f t="shared" si="116"/>
        <v>8.1829000000000018</v>
      </c>
      <c r="O134" s="652"/>
      <c r="P134" s="652"/>
      <c r="Q134" s="652"/>
      <c r="R134" s="652"/>
      <c r="S134" s="652"/>
      <c r="T134" s="652"/>
      <c r="U134" s="652"/>
      <c r="V134" s="652"/>
      <c r="W134" s="652"/>
      <c r="X134" s="652"/>
      <c r="Y134" s="652"/>
      <c r="Z134" s="652"/>
      <c r="AA134" s="652"/>
      <c r="AB134" s="652"/>
      <c r="AC134" s="652"/>
      <c r="AD134" s="652"/>
      <c r="AE134" s="652"/>
      <c r="AF134" s="652"/>
      <c r="AG134" s="652"/>
      <c r="AH134" s="652"/>
      <c r="AI134" s="652"/>
      <c r="AJ134" s="652"/>
      <c r="AK134" s="652"/>
      <c r="AL134" s="652"/>
      <c r="AM134" s="652"/>
      <c r="AN134" s="22">
        <v>0.11</v>
      </c>
      <c r="AO134" s="41">
        <f t="shared" si="110"/>
        <v>1307.07</v>
      </c>
      <c r="AP134" s="65">
        <f t="shared" si="111"/>
        <v>1300</v>
      </c>
      <c r="AQ134" s="41"/>
      <c r="AR134" s="41">
        <v>0.01</v>
      </c>
      <c r="AS134" s="28">
        <f t="shared" si="80"/>
        <v>7.1800000000000006</v>
      </c>
      <c r="AT134" s="29">
        <f t="shared" si="81"/>
        <v>6.8265000000000002</v>
      </c>
      <c r="AU134" s="41"/>
      <c r="AV134" s="660">
        <f t="shared" si="112"/>
        <v>1307.07</v>
      </c>
      <c r="AW134" s="31"/>
      <c r="AX134" s="32">
        <f t="shared" si="113"/>
        <v>1300</v>
      </c>
      <c r="AY134" s="33">
        <f t="shared" si="84"/>
        <v>6.8265000000000002</v>
      </c>
      <c r="AZ134" s="33"/>
      <c r="BA134" s="34">
        <f t="shared" si="85"/>
        <v>7.1800000000000006</v>
      </c>
      <c r="BB134" s="35">
        <f t="shared" si="91"/>
        <v>6.8265000000000002</v>
      </c>
      <c r="BC134" s="36">
        <f t="shared" si="92"/>
        <v>6.8265000000000002</v>
      </c>
      <c r="BD134" s="35">
        <f t="shared" si="51"/>
        <v>7.6108000000000002</v>
      </c>
      <c r="BE134" s="1"/>
      <c r="BF134" s="1"/>
      <c r="BG134" s="1"/>
      <c r="BH134" s="1"/>
      <c r="BI134" s="1"/>
      <c r="BJ134" s="1"/>
      <c r="BK134" s="1"/>
      <c r="BL134" s="35">
        <f t="shared" si="52"/>
        <v>7.8980000000000015</v>
      </c>
      <c r="BM134" s="1"/>
      <c r="BN134" s="1"/>
      <c r="BO134" s="35">
        <f t="shared" si="117"/>
        <v>7.9913400000000001</v>
      </c>
      <c r="BP134" s="95"/>
      <c r="BQ134" s="95"/>
      <c r="BR134" s="95"/>
      <c r="BS134" s="95"/>
      <c r="BT134" s="95"/>
      <c r="BU134" s="95"/>
      <c r="BV134" s="35">
        <f t="shared" si="118"/>
        <v>8.2929000000000013</v>
      </c>
    </row>
    <row r="135" spans="1:74" x14ac:dyDescent="0.25">
      <c r="A135" s="59">
        <v>124</v>
      </c>
      <c r="B135" s="79" t="s">
        <v>131</v>
      </c>
      <c r="C135" s="80"/>
      <c r="D135" s="80"/>
      <c r="E135" s="80"/>
      <c r="F135" s="81"/>
      <c r="G135" s="527">
        <v>1.92</v>
      </c>
      <c r="H135" s="63"/>
      <c r="I135" s="22">
        <v>2.77</v>
      </c>
      <c r="J135" s="41">
        <v>4100</v>
      </c>
      <c r="K135" s="652">
        <f t="shared" si="87"/>
        <v>2.0772000000000004</v>
      </c>
      <c r="L135" s="652">
        <f t="shared" si="88"/>
        <v>3.117</v>
      </c>
      <c r="M135" s="730">
        <f t="shared" si="115"/>
        <v>2.2160600000000006</v>
      </c>
      <c r="N135" s="730">
        <f t="shared" si="116"/>
        <v>3.3078500000000002</v>
      </c>
      <c r="O135" s="652"/>
      <c r="P135" s="652"/>
      <c r="Q135" s="652"/>
      <c r="R135" s="652"/>
      <c r="S135" s="652"/>
      <c r="T135" s="652"/>
      <c r="U135" s="652"/>
      <c r="V135" s="652"/>
      <c r="W135" s="652"/>
      <c r="X135" s="652"/>
      <c r="Y135" s="652"/>
      <c r="Z135" s="652"/>
      <c r="AA135" s="652"/>
      <c r="AB135" s="652"/>
      <c r="AC135" s="652"/>
      <c r="AD135" s="652"/>
      <c r="AE135" s="652"/>
      <c r="AF135" s="652"/>
      <c r="AG135" s="652"/>
      <c r="AH135" s="652"/>
      <c r="AI135" s="652"/>
      <c r="AJ135" s="652"/>
      <c r="AK135" s="652"/>
      <c r="AL135" s="652"/>
      <c r="AM135" s="652"/>
      <c r="AN135" s="22">
        <v>0.7</v>
      </c>
      <c r="AO135" s="41">
        <f t="shared" si="110"/>
        <v>4101.92</v>
      </c>
      <c r="AP135" s="65">
        <f t="shared" si="111"/>
        <v>4100</v>
      </c>
      <c r="AQ135" s="538"/>
      <c r="AR135" s="538">
        <v>0.09</v>
      </c>
      <c r="AS135" s="28">
        <f t="shared" si="80"/>
        <v>2.62</v>
      </c>
      <c r="AT135" s="29">
        <f t="shared" si="81"/>
        <v>2.524</v>
      </c>
      <c r="AU135" s="538"/>
      <c r="AV135" s="30">
        <f t="shared" si="112"/>
        <v>4102.7700000000004</v>
      </c>
      <c r="AW135" s="31"/>
      <c r="AX135" s="32">
        <f t="shared" si="113"/>
        <v>4100</v>
      </c>
      <c r="AY135" s="33">
        <f t="shared" si="84"/>
        <v>2.524</v>
      </c>
      <c r="AZ135" s="33"/>
      <c r="BA135" s="34">
        <f t="shared" si="85"/>
        <v>3.4699999999999998</v>
      </c>
      <c r="BB135" s="35"/>
      <c r="BC135" s="36">
        <f t="shared" si="92"/>
        <v>3.3315000000000001</v>
      </c>
      <c r="BD135" s="35">
        <f t="shared" si="51"/>
        <v>2.7772000000000001</v>
      </c>
      <c r="BE135" s="1"/>
      <c r="BF135" s="1"/>
      <c r="BG135" s="1"/>
      <c r="BH135" s="1"/>
      <c r="BI135" s="1"/>
      <c r="BJ135" s="1"/>
      <c r="BK135" s="1"/>
      <c r="BL135" s="35">
        <f t="shared" si="52"/>
        <v>3.8170000000000002</v>
      </c>
      <c r="BM135" s="1"/>
      <c r="BN135" s="1"/>
      <c r="BO135" s="35">
        <f t="shared" si="117"/>
        <v>2.9160600000000003</v>
      </c>
      <c r="BP135" s="95"/>
      <c r="BQ135" s="95"/>
      <c r="BR135" s="95"/>
      <c r="BS135" s="95"/>
      <c r="BT135" s="95"/>
      <c r="BU135" s="95"/>
      <c r="BV135" s="35">
        <f t="shared" si="118"/>
        <v>4.0078500000000004</v>
      </c>
    </row>
    <row r="136" spans="1:74" x14ac:dyDescent="0.25">
      <c r="A136" s="798">
        <v>125</v>
      </c>
      <c r="B136" s="79" t="s">
        <v>132</v>
      </c>
      <c r="C136" s="80"/>
      <c r="D136" s="80"/>
      <c r="E136" s="80"/>
      <c r="F136" s="81"/>
      <c r="G136" s="62">
        <v>0.5</v>
      </c>
      <c r="H136" s="63"/>
      <c r="I136" s="22">
        <v>0.5</v>
      </c>
      <c r="J136" s="41"/>
      <c r="K136" s="652">
        <f t="shared" si="87"/>
        <v>0.54559999999999997</v>
      </c>
      <c r="L136" s="652">
        <f t="shared" si="88"/>
        <v>0.57600000000000007</v>
      </c>
      <c r="M136" s="730">
        <f t="shared" si="115"/>
        <v>0.58587999999999996</v>
      </c>
      <c r="N136" s="730">
        <f t="shared" si="116"/>
        <v>0.61780000000000013</v>
      </c>
      <c r="O136" s="652"/>
      <c r="P136" s="652"/>
      <c r="Q136" s="652"/>
      <c r="R136" s="652"/>
      <c r="S136" s="652"/>
      <c r="T136" s="652"/>
      <c r="U136" s="652"/>
      <c r="V136" s="652"/>
      <c r="W136" s="652"/>
      <c r="X136" s="652"/>
      <c r="Y136" s="652"/>
      <c r="Z136" s="652"/>
      <c r="AA136" s="652"/>
      <c r="AB136" s="652"/>
      <c r="AC136" s="652"/>
      <c r="AD136" s="652"/>
      <c r="AE136" s="652"/>
      <c r="AF136" s="652"/>
      <c r="AG136" s="652"/>
      <c r="AH136" s="652"/>
      <c r="AI136" s="652"/>
      <c r="AJ136" s="652"/>
      <c r="AK136" s="652"/>
      <c r="AL136" s="652"/>
      <c r="AM136" s="652"/>
      <c r="AN136" s="24">
        <v>0.26</v>
      </c>
      <c r="AO136" s="41"/>
      <c r="AP136" s="65"/>
      <c r="AQ136" s="538"/>
      <c r="AR136" s="538"/>
      <c r="AS136" s="28">
        <f t="shared" si="80"/>
        <v>0.76</v>
      </c>
      <c r="AT136" s="29">
        <f t="shared" si="81"/>
        <v>0.73499999999999999</v>
      </c>
      <c r="AU136" s="538"/>
      <c r="AV136" s="30"/>
      <c r="AW136" s="31"/>
      <c r="AX136" s="32"/>
      <c r="AY136" s="33">
        <f t="shared" si="84"/>
        <v>0.73499999999999999</v>
      </c>
      <c r="AZ136" s="33"/>
      <c r="BA136" s="34">
        <f t="shared" si="85"/>
        <v>0.76</v>
      </c>
      <c r="BB136" s="35"/>
      <c r="BC136" s="36">
        <f t="shared" si="92"/>
        <v>0.73499999999999999</v>
      </c>
      <c r="BD136" s="35">
        <f t="shared" si="51"/>
        <v>0.80559999999999998</v>
      </c>
      <c r="BE136" s="1"/>
      <c r="BF136" s="1"/>
      <c r="BG136" s="1"/>
      <c r="BH136" s="1"/>
      <c r="BI136" s="1"/>
      <c r="BJ136" s="1"/>
      <c r="BK136" s="1"/>
      <c r="BL136" s="35">
        <f t="shared" si="52"/>
        <v>0.83600000000000008</v>
      </c>
      <c r="BM136" s="1"/>
      <c r="BN136" s="1"/>
      <c r="BO136" s="35">
        <f t="shared" si="117"/>
        <v>0.84587999999999997</v>
      </c>
      <c r="BP136" s="95"/>
      <c r="BQ136" s="95"/>
      <c r="BR136" s="95"/>
      <c r="BS136" s="95"/>
      <c r="BT136" s="95"/>
      <c r="BU136" s="95"/>
      <c r="BV136" s="35">
        <f t="shared" si="118"/>
        <v>0.87780000000000014</v>
      </c>
    </row>
    <row r="137" spans="1:74" x14ac:dyDescent="0.25">
      <c r="A137" s="592">
        <v>126</v>
      </c>
      <c r="B137" s="79" t="s">
        <v>133</v>
      </c>
      <c r="C137" s="80"/>
      <c r="D137" s="80"/>
      <c r="E137" s="80"/>
      <c r="F137" s="81"/>
      <c r="G137" s="62">
        <v>6</v>
      </c>
      <c r="H137" s="55"/>
      <c r="I137" s="22">
        <v>6</v>
      </c>
      <c r="J137" s="64"/>
      <c r="K137" s="652">
        <f t="shared" si="87"/>
        <v>6.3612000000000002</v>
      </c>
      <c r="L137" s="652">
        <f t="shared" si="88"/>
        <v>6.6020000000000003</v>
      </c>
      <c r="M137" s="730">
        <f t="shared" si="115"/>
        <v>6.6802600000000005</v>
      </c>
      <c r="N137" s="730">
        <f t="shared" si="116"/>
        <v>6.9331000000000005</v>
      </c>
      <c r="O137" s="652"/>
      <c r="P137" s="652"/>
      <c r="Q137" s="652"/>
      <c r="R137" s="652"/>
      <c r="S137" s="652"/>
      <c r="T137" s="652"/>
      <c r="U137" s="652"/>
      <c r="V137" s="652"/>
      <c r="W137" s="652"/>
      <c r="X137" s="652"/>
      <c r="Y137" s="652"/>
      <c r="Z137" s="652"/>
      <c r="AA137" s="652"/>
      <c r="AB137" s="652"/>
      <c r="AC137" s="652"/>
      <c r="AD137" s="652"/>
      <c r="AE137" s="652"/>
      <c r="AF137" s="652"/>
      <c r="AG137" s="652"/>
      <c r="AH137" s="652"/>
      <c r="AI137" s="652"/>
      <c r="AJ137" s="652"/>
      <c r="AK137" s="652"/>
      <c r="AL137" s="652"/>
      <c r="AM137" s="652"/>
      <c r="AN137" s="24">
        <v>0.02</v>
      </c>
      <c r="AO137" s="41">
        <f>SUM(G137+J137)</f>
        <v>6</v>
      </c>
      <c r="AP137" s="65">
        <f>ROUND(G137-G137*5%+J137,-2)</f>
        <v>0</v>
      </c>
      <c r="AQ137" s="41"/>
      <c r="AR137" s="661">
        <v>0</v>
      </c>
      <c r="AS137" s="28">
        <f t="shared" si="80"/>
        <v>6.02</v>
      </c>
      <c r="AT137" s="29">
        <f t="shared" si="81"/>
        <v>5.72</v>
      </c>
      <c r="AU137" s="41"/>
      <c r="AV137" s="67">
        <f>SUM(I137+J137)</f>
        <v>6</v>
      </c>
      <c r="AW137" s="31"/>
      <c r="AX137" s="32">
        <f>ROUND(I137-I137*5%+J137,-2)</f>
        <v>0</v>
      </c>
      <c r="AY137" s="33">
        <f t="shared" si="84"/>
        <v>5.72</v>
      </c>
      <c r="AZ137" s="33"/>
      <c r="BA137" s="34">
        <f t="shared" si="85"/>
        <v>6.02</v>
      </c>
      <c r="BB137" s="35">
        <f>SUM(I137-I137*5%+AN137)</f>
        <v>5.72</v>
      </c>
      <c r="BC137" s="36">
        <f t="shared" si="92"/>
        <v>5.72</v>
      </c>
      <c r="BD137" s="35">
        <f t="shared" si="51"/>
        <v>6.3811999999999998</v>
      </c>
      <c r="BE137" s="1"/>
      <c r="BF137" s="1"/>
      <c r="BG137" s="1"/>
      <c r="BH137" s="1"/>
      <c r="BI137" s="1"/>
      <c r="BJ137" s="1"/>
      <c r="BK137" s="1"/>
      <c r="BL137" s="35">
        <f t="shared" si="52"/>
        <v>6.6219999999999999</v>
      </c>
      <c r="BM137" s="1"/>
      <c r="BN137" s="1"/>
      <c r="BO137" s="35">
        <f t="shared" si="117"/>
        <v>6.7002600000000001</v>
      </c>
      <c r="BP137" s="95"/>
      <c r="BQ137" s="95"/>
      <c r="BR137" s="95"/>
      <c r="BS137" s="95"/>
      <c r="BT137" s="95"/>
      <c r="BU137" s="95"/>
      <c r="BV137" s="35">
        <f t="shared" si="118"/>
        <v>6.9531000000000001</v>
      </c>
    </row>
    <row r="138" spans="1:74" x14ac:dyDescent="0.25">
      <c r="A138" s="868" t="s">
        <v>134</v>
      </c>
      <c r="B138" s="868"/>
      <c r="C138" s="868"/>
      <c r="D138" s="868"/>
      <c r="E138" s="868"/>
      <c r="F138" s="868"/>
      <c r="G138" s="868"/>
      <c r="H138" s="868"/>
      <c r="I138" s="868"/>
      <c r="J138" s="868"/>
      <c r="K138" s="868"/>
      <c r="L138" s="868"/>
      <c r="M138" s="868"/>
      <c r="N138" s="868"/>
      <c r="O138" s="868"/>
      <c r="P138" s="868"/>
      <c r="Q138" s="868"/>
      <c r="R138" s="868"/>
      <c r="S138" s="868"/>
      <c r="T138" s="868"/>
      <c r="U138" s="868"/>
      <c r="V138" s="868"/>
      <c r="W138" s="868"/>
      <c r="X138" s="868"/>
      <c r="Y138" s="868"/>
      <c r="Z138" s="868"/>
      <c r="AA138" s="868"/>
      <c r="AB138" s="868"/>
      <c r="AC138" s="868"/>
      <c r="AD138" s="868"/>
      <c r="AE138" s="868"/>
      <c r="AF138" s="868"/>
      <c r="AG138" s="868"/>
      <c r="AH138" s="868"/>
      <c r="AI138" s="868"/>
      <c r="AJ138" s="868"/>
      <c r="AK138" s="868"/>
      <c r="AL138" s="868"/>
      <c r="AM138" s="868"/>
      <c r="AN138" s="868"/>
      <c r="AO138" s="868"/>
      <c r="AP138" s="868"/>
      <c r="AQ138" s="868"/>
      <c r="AR138" s="868"/>
      <c r="AS138" s="868"/>
      <c r="AT138" s="868"/>
      <c r="AU138" s="868"/>
      <c r="AV138" s="868"/>
      <c r="AW138" s="868"/>
      <c r="AX138" s="868"/>
      <c r="AY138" s="868"/>
      <c r="AZ138" s="868"/>
      <c r="BA138" s="868"/>
      <c r="BB138" s="895"/>
      <c r="BC138" s="57"/>
      <c r="BD138" s="35"/>
      <c r="BE138" s="1"/>
      <c r="BF138" s="1"/>
      <c r="BG138" s="1"/>
      <c r="BH138" s="1"/>
      <c r="BI138" s="1"/>
      <c r="BJ138" s="1"/>
      <c r="BK138" s="1"/>
      <c r="BL138" s="35"/>
      <c r="BM138" s="1"/>
      <c r="BN138" s="1"/>
      <c r="BO138" s="95"/>
      <c r="BP138" s="95"/>
      <c r="BQ138" s="95"/>
      <c r="BR138" s="95"/>
      <c r="BS138" s="95"/>
      <c r="BT138" s="95"/>
      <c r="BU138" s="95"/>
      <c r="BV138" s="95"/>
    </row>
    <row r="139" spans="1:74" x14ac:dyDescent="0.25">
      <c r="A139" s="592">
        <v>127</v>
      </c>
      <c r="B139" s="860" t="s">
        <v>135</v>
      </c>
      <c r="C139" s="861"/>
      <c r="D139" s="861"/>
      <c r="E139" s="861"/>
      <c r="F139" s="862"/>
      <c r="G139" s="62">
        <v>8.51</v>
      </c>
      <c r="H139" s="55"/>
      <c r="I139" s="22">
        <v>8.51</v>
      </c>
      <c r="J139" s="64">
        <v>4700</v>
      </c>
      <c r="K139" s="652">
        <f t="shared" ref="K139:K145" si="122">SUM(BD139-AN139)</f>
        <v>9.1771999999999991</v>
      </c>
      <c r="L139" s="652">
        <f t="shared" ref="L139:L145" si="123">SUM(BL139-AN139)</f>
        <v>9.6219999999999999</v>
      </c>
      <c r="M139" s="730">
        <f t="shared" ref="M139:M145" si="124">SUM(BO139-AN139)</f>
        <v>9.7665599999999984</v>
      </c>
      <c r="N139" s="730">
        <f t="shared" ref="N139:N145" si="125">SUM(BV139-AN139)</f>
        <v>10.233599999999999</v>
      </c>
      <c r="O139" s="652"/>
      <c r="P139" s="652"/>
      <c r="Q139" s="652"/>
      <c r="R139" s="652"/>
      <c r="S139" s="652"/>
      <c r="T139" s="652"/>
      <c r="U139" s="652"/>
      <c r="V139" s="652"/>
      <c r="W139" s="652"/>
      <c r="X139" s="652"/>
      <c r="Y139" s="652"/>
      <c r="Z139" s="652"/>
      <c r="AA139" s="652"/>
      <c r="AB139" s="652"/>
      <c r="AC139" s="652"/>
      <c r="AD139" s="652"/>
      <c r="AE139" s="652"/>
      <c r="AF139" s="652"/>
      <c r="AG139" s="652"/>
      <c r="AH139" s="652"/>
      <c r="AI139" s="652"/>
      <c r="AJ139" s="652"/>
      <c r="AK139" s="652"/>
      <c r="AL139" s="652"/>
      <c r="AM139" s="652"/>
      <c r="AN139" s="24">
        <v>2.61</v>
      </c>
      <c r="AO139" s="64">
        <f t="shared" ref="AO139:AO144" si="126">SUM(G139+J139)</f>
        <v>4708.51</v>
      </c>
      <c r="AP139" s="65">
        <f t="shared" ref="AP139:AP144" si="127">ROUND(G139-G139*5%+J139,-2)</f>
        <v>4700</v>
      </c>
      <c r="AQ139" s="64"/>
      <c r="AR139" s="64"/>
      <c r="AS139" s="28">
        <f t="shared" ref="AS139:AS145" si="128">SUM(G139+AN139)</f>
        <v>11.12</v>
      </c>
      <c r="AT139" s="29">
        <f t="shared" ref="AT139:AT144" si="129">SUM(G139-G139*5%+AN139)</f>
        <v>10.6945</v>
      </c>
      <c r="AU139" s="64"/>
      <c r="AV139" s="67">
        <f t="shared" ref="AV139:AV144" si="130">SUM(I139+J139)</f>
        <v>4708.51</v>
      </c>
      <c r="AW139" s="31"/>
      <c r="AX139" s="32">
        <f t="shared" ref="AX139:AX144" si="131">ROUND(I139-I139*5%+J139,-2)</f>
        <v>4700</v>
      </c>
      <c r="AY139" s="500">
        <f t="shared" ref="AY139:AY144" si="132">SUM(G139-G139*5%+AN139)</f>
        <v>10.6945</v>
      </c>
      <c r="AZ139" s="500"/>
      <c r="BA139" s="34">
        <f t="shared" ref="BA139:BA145" si="133">SUM(I139+AN139)</f>
        <v>11.12</v>
      </c>
      <c r="BB139" s="35">
        <f>SUM(I139-I139*5%+AN139)</f>
        <v>10.6945</v>
      </c>
      <c r="BC139" s="36">
        <f>SUM(I139-I139*5%+AN139)</f>
        <v>10.6945</v>
      </c>
      <c r="BD139" s="35">
        <f t="shared" si="51"/>
        <v>11.787199999999999</v>
      </c>
      <c r="BE139" s="1"/>
      <c r="BF139" s="1"/>
      <c r="BG139" s="1"/>
      <c r="BH139" s="1"/>
      <c r="BI139" s="1"/>
      <c r="BJ139" s="1"/>
      <c r="BK139" s="1"/>
      <c r="BL139" s="35">
        <f t="shared" si="52"/>
        <v>12.231999999999999</v>
      </c>
      <c r="BM139" s="1"/>
      <c r="BN139" s="1"/>
      <c r="BO139" s="35">
        <f t="shared" ref="BO139:BO145" si="134">SUM(BD139+BD139*5%)</f>
        <v>12.376559999999998</v>
      </c>
      <c r="BP139" s="95"/>
      <c r="BQ139" s="95"/>
      <c r="BR139" s="95"/>
      <c r="BS139" s="95"/>
      <c r="BT139" s="95"/>
      <c r="BU139" s="95"/>
      <c r="BV139" s="35">
        <f t="shared" ref="BV139:BV145" si="135">SUM(BL139+BL139*5%)</f>
        <v>12.843599999999999</v>
      </c>
    </row>
    <row r="140" spans="1:74" x14ac:dyDescent="0.25">
      <c r="A140" s="592">
        <v>128</v>
      </c>
      <c r="B140" s="860" t="s">
        <v>136</v>
      </c>
      <c r="C140" s="861"/>
      <c r="D140" s="861"/>
      <c r="E140" s="861"/>
      <c r="F140" s="862"/>
      <c r="G140" s="62">
        <v>1.1399999999999999</v>
      </c>
      <c r="H140" s="539"/>
      <c r="I140" s="22">
        <v>2.5299999999999998</v>
      </c>
      <c r="J140" s="504">
        <v>300</v>
      </c>
      <c r="K140" s="652">
        <f t="shared" si="122"/>
        <v>1.212</v>
      </c>
      <c r="L140" s="652">
        <f t="shared" si="123"/>
        <v>2.7890000000000001</v>
      </c>
      <c r="M140" s="730">
        <f t="shared" si="124"/>
        <v>1.2756000000000001</v>
      </c>
      <c r="N140" s="730">
        <f t="shared" si="125"/>
        <v>2.9314500000000003</v>
      </c>
      <c r="O140" s="652"/>
      <c r="P140" s="652"/>
      <c r="Q140" s="652"/>
      <c r="R140" s="652"/>
      <c r="S140" s="652"/>
      <c r="T140" s="652"/>
      <c r="U140" s="652"/>
      <c r="V140" s="652"/>
      <c r="W140" s="652"/>
      <c r="X140" s="652"/>
      <c r="Y140" s="652"/>
      <c r="Z140" s="652"/>
      <c r="AA140" s="652"/>
      <c r="AB140" s="652"/>
      <c r="AC140" s="652"/>
      <c r="AD140" s="652"/>
      <c r="AE140" s="652"/>
      <c r="AF140" s="652"/>
      <c r="AG140" s="652"/>
      <c r="AH140" s="652"/>
      <c r="AI140" s="652"/>
      <c r="AJ140" s="652"/>
      <c r="AK140" s="652"/>
      <c r="AL140" s="652"/>
      <c r="AM140" s="652"/>
      <c r="AN140" s="24">
        <v>0.06</v>
      </c>
      <c r="AO140" s="64">
        <f t="shared" si="126"/>
        <v>301.14</v>
      </c>
      <c r="AP140" s="65">
        <f t="shared" si="127"/>
        <v>300</v>
      </c>
      <c r="AQ140" s="66"/>
      <c r="AR140" s="66"/>
      <c r="AS140" s="28">
        <f t="shared" si="128"/>
        <v>1.2</v>
      </c>
      <c r="AT140" s="29">
        <f t="shared" si="129"/>
        <v>1.143</v>
      </c>
      <c r="AU140" s="66"/>
      <c r="AV140" s="86">
        <f t="shared" si="130"/>
        <v>302.52999999999997</v>
      </c>
      <c r="AW140" s="31"/>
      <c r="AX140" s="32">
        <f t="shared" si="131"/>
        <v>300</v>
      </c>
      <c r="AY140" s="36">
        <f t="shared" si="132"/>
        <v>1.143</v>
      </c>
      <c r="AZ140" s="36"/>
      <c r="BA140" s="34">
        <f t="shared" si="133"/>
        <v>2.59</v>
      </c>
      <c r="BB140" s="35">
        <f>SUM(I140-I140*5%+AN140)</f>
        <v>2.4634999999999998</v>
      </c>
      <c r="BC140" s="36">
        <f>SUM(I140-I140*5%+AN140)</f>
        <v>2.4634999999999998</v>
      </c>
      <c r="BD140" s="35">
        <f t="shared" si="51"/>
        <v>1.272</v>
      </c>
      <c r="BE140" s="1"/>
      <c r="BF140" s="1"/>
      <c r="BG140" s="1"/>
      <c r="BH140" s="1"/>
      <c r="BI140" s="1"/>
      <c r="BJ140" s="1"/>
      <c r="BK140" s="1"/>
      <c r="BL140" s="35">
        <f t="shared" si="52"/>
        <v>2.8490000000000002</v>
      </c>
      <c r="BM140" s="1"/>
      <c r="BN140" s="1"/>
      <c r="BO140" s="35">
        <f t="shared" si="134"/>
        <v>1.3356000000000001</v>
      </c>
      <c r="BP140" s="95"/>
      <c r="BQ140" s="95"/>
      <c r="BR140" s="95"/>
      <c r="BS140" s="95"/>
      <c r="BT140" s="95"/>
      <c r="BU140" s="95"/>
      <c r="BV140" s="35">
        <f t="shared" si="135"/>
        <v>2.9914500000000004</v>
      </c>
    </row>
    <row r="141" spans="1:74" x14ac:dyDescent="0.25">
      <c r="A141" s="592">
        <v>129</v>
      </c>
      <c r="B141" s="860" t="s">
        <v>137</v>
      </c>
      <c r="C141" s="861"/>
      <c r="D141" s="861"/>
      <c r="E141" s="861"/>
      <c r="F141" s="862"/>
      <c r="G141" s="62">
        <v>9.7200000000000006</v>
      </c>
      <c r="H141" s="55"/>
      <c r="I141" s="22">
        <v>11</v>
      </c>
      <c r="J141" s="24">
        <v>8900</v>
      </c>
      <c r="K141" s="652">
        <v>10.36</v>
      </c>
      <c r="L141" s="652">
        <v>12.19</v>
      </c>
      <c r="M141" s="730">
        <v>10.92</v>
      </c>
      <c r="N141" s="730">
        <v>12.84</v>
      </c>
      <c r="O141" s="652"/>
      <c r="P141" s="652"/>
      <c r="Q141" s="652"/>
      <c r="R141" s="652"/>
      <c r="S141" s="652"/>
      <c r="T141" s="652"/>
      <c r="U141" s="652"/>
      <c r="V141" s="652"/>
      <c r="W141" s="652"/>
      <c r="X141" s="652"/>
      <c r="Y141" s="652"/>
      <c r="Z141" s="652"/>
      <c r="AA141" s="652"/>
      <c r="AB141" s="652"/>
      <c r="AC141" s="652"/>
      <c r="AD141" s="652"/>
      <c r="AE141" s="652"/>
      <c r="AF141" s="652"/>
      <c r="AG141" s="652"/>
      <c r="AH141" s="652"/>
      <c r="AI141" s="652"/>
      <c r="AJ141" s="652"/>
      <c r="AK141" s="652"/>
      <c r="AL141" s="652"/>
      <c r="AM141" s="652"/>
      <c r="AN141" s="22">
        <v>2.0299999999999998</v>
      </c>
      <c r="AO141" s="64">
        <f t="shared" si="126"/>
        <v>8909.7199999999993</v>
      </c>
      <c r="AP141" s="65">
        <f t="shared" si="127"/>
        <v>8900</v>
      </c>
      <c r="AQ141" s="66"/>
      <c r="AR141" s="66"/>
      <c r="AS141" s="28">
        <f t="shared" si="128"/>
        <v>11.75</v>
      </c>
      <c r="AT141" s="29">
        <f t="shared" si="129"/>
        <v>11.263999999999999</v>
      </c>
      <c r="AU141" s="66"/>
      <c r="AV141" s="86">
        <f t="shared" si="130"/>
        <v>8911</v>
      </c>
      <c r="AW141" s="31"/>
      <c r="AX141" s="32">
        <f t="shared" si="131"/>
        <v>8900</v>
      </c>
      <c r="AY141" s="500">
        <f t="shared" si="132"/>
        <v>11.263999999999999</v>
      </c>
      <c r="AZ141" s="500"/>
      <c r="BA141" s="34">
        <f t="shared" si="133"/>
        <v>13.03</v>
      </c>
      <c r="BB141" s="35"/>
      <c r="BC141" s="36"/>
      <c r="BD141" s="35">
        <f>SUM(K141+AN141)</f>
        <v>12.389999999999999</v>
      </c>
      <c r="BE141" s="1"/>
      <c r="BF141" s="1"/>
      <c r="BG141" s="1"/>
      <c r="BH141" s="1"/>
      <c r="BI141" s="1"/>
      <c r="BJ141" s="1"/>
      <c r="BK141" s="1"/>
      <c r="BL141" s="35">
        <f>SUM(L141+AN141)</f>
        <v>14.219999999999999</v>
      </c>
      <c r="BM141" s="1"/>
      <c r="BN141" s="1"/>
      <c r="BO141" s="35">
        <f>SUM(M141+AN141)</f>
        <v>12.95</v>
      </c>
      <c r="BP141" s="95"/>
      <c r="BQ141" s="95"/>
      <c r="BR141" s="95"/>
      <c r="BS141" s="95"/>
      <c r="BT141" s="95"/>
      <c r="BU141" s="95"/>
      <c r="BV141" s="35">
        <f t="shared" ref="BV141:BV144" si="136">SUM(N141+AN141)</f>
        <v>14.87</v>
      </c>
    </row>
    <row r="142" spans="1:74" x14ac:dyDescent="0.25">
      <c r="A142" s="592">
        <v>130</v>
      </c>
      <c r="B142" s="860" t="s">
        <v>138</v>
      </c>
      <c r="C142" s="861"/>
      <c r="D142" s="861"/>
      <c r="E142" s="861"/>
      <c r="F142" s="862"/>
      <c r="G142" s="62">
        <v>19.440000000000001</v>
      </c>
      <c r="H142" s="55"/>
      <c r="I142" s="22">
        <v>22</v>
      </c>
      <c r="J142" s="24">
        <v>8900</v>
      </c>
      <c r="K142" s="652">
        <v>20.72</v>
      </c>
      <c r="L142" s="652">
        <v>24.38</v>
      </c>
      <c r="M142" s="730">
        <v>21.84</v>
      </c>
      <c r="N142" s="730">
        <v>25.68</v>
      </c>
      <c r="O142" s="652"/>
      <c r="P142" s="652"/>
      <c r="Q142" s="652"/>
      <c r="R142" s="652"/>
      <c r="S142" s="652"/>
      <c r="T142" s="652"/>
      <c r="U142" s="652"/>
      <c r="V142" s="652"/>
      <c r="W142" s="652"/>
      <c r="X142" s="652"/>
      <c r="Y142" s="652"/>
      <c r="Z142" s="652"/>
      <c r="AA142" s="652"/>
      <c r="AB142" s="652"/>
      <c r="AC142" s="652"/>
      <c r="AD142" s="652"/>
      <c r="AE142" s="652"/>
      <c r="AF142" s="652"/>
      <c r="AG142" s="652"/>
      <c r="AH142" s="652"/>
      <c r="AI142" s="652"/>
      <c r="AJ142" s="652"/>
      <c r="AK142" s="652"/>
      <c r="AL142" s="652"/>
      <c r="AM142" s="652"/>
      <c r="AN142" s="24">
        <v>2.54</v>
      </c>
      <c r="AO142" s="64">
        <f t="shared" si="126"/>
        <v>8919.44</v>
      </c>
      <c r="AP142" s="65">
        <f t="shared" si="127"/>
        <v>8900</v>
      </c>
      <c r="AQ142" s="66"/>
      <c r="AR142" s="66"/>
      <c r="AS142" s="28">
        <f t="shared" si="128"/>
        <v>21.98</v>
      </c>
      <c r="AT142" s="29">
        <f t="shared" si="129"/>
        <v>21.007999999999999</v>
      </c>
      <c r="AU142" s="66"/>
      <c r="AV142" s="86">
        <f t="shared" si="130"/>
        <v>8922</v>
      </c>
      <c r="AW142" s="31"/>
      <c r="AX142" s="32">
        <f t="shared" si="131"/>
        <v>8900</v>
      </c>
      <c r="AY142" s="500">
        <f t="shared" si="132"/>
        <v>21.007999999999999</v>
      </c>
      <c r="AZ142" s="500"/>
      <c r="BA142" s="34">
        <f t="shared" si="133"/>
        <v>24.54</v>
      </c>
      <c r="BB142" s="35"/>
      <c r="BC142" s="36"/>
      <c r="BD142" s="35">
        <f t="shared" ref="BD142:BD144" si="137">SUM(K142+AN142)</f>
        <v>23.259999999999998</v>
      </c>
      <c r="BE142" s="1"/>
      <c r="BF142" s="1"/>
      <c r="BG142" s="1"/>
      <c r="BH142" s="1"/>
      <c r="BI142" s="1"/>
      <c r="BJ142" s="1"/>
      <c r="BK142" s="1"/>
      <c r="BL142" s="35">
        <f>SUM(L142+AN142)</f>
        <v>26.919999999999998</v>
      </c>
      <c r="BM142" s="1"/>
      <c r="BN142" s="1"/>
      <c r="BO142" s="35">
        <f t="shared" ref="BO142:BO144" si="138">SUM(M142+AN142)</f>
        <v>24.38</v>
      </c>
      <c r="BP142" s="95"/>
      <c r="BQ142" s="95"/>
      <c r="BR142" s="95"/>
      <c r="BS142" s="95"/>
      <c r="BT142" s="95"/>
      <c r="BU142" s="95"/>
      <c r="BV142" s="35">
        <f t="shared" si="136"/>
        <v>28.22</v>
      </c>
    </row>
    <row r="143" spans="1:74" x14ac:dyDescent="0.25">
      <c r="A143" s="592">
        <v>131</v>
      </c>
      <c r="B143" s="860" t="s">
        <v>139</v>
      </c>
      <c r="C143" s="861"/>
      <c r="D143" s="861"/>
      <c r="E143" s="861"/>
      <c r="F143" s="862"/>
      <c r="G143" s="62">
        <v>29.16</v>
      </c>
      <c r="H143" s="55"/>
      <c r="I143" s="22">
        <v>33</v>
      </c>
      <c r="J143" s="24">
        <v>8900</v>
      </c>
      <c r="K143" s="652">
        <v>31.08</v>
      </c>
      <c r="L143" s="652">
        <v>36.57</v>
      </c>
      <c r="M143" s="730">
        <v>32.76</v>
      </c>
      <c r="N143" s="730">
        <v>38.520000000000003</v>
      </c>
      <c r="O143" s="652"/>
      <c r="P143" s="652"/>
      <c r="Q143" s="652"/>
      <c r="R143" s="652"/>
      <c r="S143" s="652"/>
      <c r="T143" s="652"/>
      <c r="U143" s="652"/>
      <c r="V143" s="652"/>
      <c r="W143" s="652"/>
      <c r="X143" s="652"/>
      <c r="Y143" s="652"/>
      <c r="Z143" s="652"/>
      <c r="AA143" s="652"/>
      <c r="AB143" s="652"/>
      <c r="AC143" s="652"/>
      <c r="AD143" s="652"/>
      <c r="AE143" s="652"/>
      <c r="AF143" s="652"/>
      <c r="AG143" s="652"/>
      <c r="AH143" s="652"/>
      <c r="AI143" s="652"/>
      <c r="AJ143" s="652"/>
      <c r="AK143" s="652"/>
      <c r="AL143" s="652"/>
      <c r="AM143" s="652"/>
      <c r="AN143" s="24">
        <v>3.06</v>
      </c>
      <c r="AO143" s="64">
        <f t="shared" si="126"/>
        <v>8929.16</v>
      </c>
      <c r="AP143" s="65">
        <f t="shared" si="127"/>
        <v>8900</v>
      </c>
      <c r="AQ143" s="66"/>
      <c r="AR143" s="66"/>
      <c r="AS143" s="28">
        <f t="shared" si="128"/>
        <v>32.22</v>
      </c>
      <c r="AT143" s="29">
        <f t="shared" si="129"/>
        <v>30.761999999999997</v>
      </c>
      <c r="AU143" s="66"/>
      <c r="AV143" s="86">
        <f t="shared" si="130"/>
        <v>8933</v>
      </c>
      <c r="AW143" s="31"/>
      <c r="AX143" s="32">
        <f t="shared" si="131"/>
        <v>8900</v>
      </c>
      <c r="AY143" s="500">
        <f t="shared" si="132"/>
        <v>30.761999999999997</v>
      </c>
      <c r="AZ143" s="500"/>
      <c r="BA143" s="34">
        <f t="shared" si="133"/>
        <v>36.06</v>
      </c>
      <c r="BB143" s="35"/>
      <c r="BC143" s="36"/>
      <c r="BD143" s="35">
        <f t="shared" si="137"/>
        <v>34.14</v>
      </c>
      <c r="BE143" s="1"/>
      <c r="BF143" s="1"/>
      <c r="BG143" s="1"/>
      <c r="BH143" s="1"/>
      <c r="BI143" s="1"/>
      <c r="BJ143" s="1"/>
      <c r="BK143" s="1"/>
      <c r="BL143" s="35">
        <f>SUM(L143+AN143)</f>
        <v>39.630000000000003</v>
      </c>
      <c r="BM143" s="1"/>
      <c r="BN143" s="1"/>
      <c r="BO143" s="35">
        <f t="shared" si="138"/>
        <v>35.82</v>
      </c>
      <c r="BP143" s="95"/>
      <c r="BQ143" s="95"/>
      <c r="BR143" s="95"/>
      <c r="BS143" s="95"/>
      <c r="BT143" s="95"/>
      <c r="BU143" s="95"/>
      <c r="BV143" s="35">
        <f t="shared" si="136"/>
        <v>41.580000000000005</v>
      </c>
    </row>
    <row r="144" spans="1:74" x14ac:dyDescent="0.25">
      <c r="A144" s="592">
        <v>132</v>
      </c>
      <c r="B144" s="860" t="s">
        <v>140</v>
      </c>
      <c r="C144" s="861"/>
      <c r="D144" s="861"/>
      <c r="E144" s="861"/>
      <c r="F144" s="862"/>
      <c r="G144" s="62">
        <v>38.880000000000003</v>
      </c>
      <c r="H144" s="55"/>
      <c r="I144" s="22">
        <v>44</v>
      </c>
      <c r="J144" s="24">
        <v>8900</v>
      </c>
      <c r="K144" s="652">
        <v>41.44</v>
      </c>
      <c r="L144" s="652">
        <f t="shared" si="123"/>
        <v>48.757000000000005</v>
      </c>
      <c r="M144" s="730">
        <v>43.68</v>
      </c>
      <c r="N144" s="730">
        <v>51.36</v>
      </c>
      <c r="O144" s="652"/>
      <c r="P144" s="652"/>
      <c r="Q144" s="652"/>
      <c r="R144" s="652"/>
      <c r="S144" s="652"/>
      <c r="T144" s="652"/>
      <c r="U144" s="652"/>
      <c r="V144" s="652"/>
      <c r="W144" s="652"/>
      <c r="X144" s="652"/>
      <c r="Y144" s="652"/>
      <c r="Z144" s="652"/>
      <c r="AA144" s="652"/>
      <c r="AB144" s="652"/>
      <c r="AC144" s="652"/>
      <c r="AD144" s="652"/>
      <c r="AE144" s="652"/>
      <c r="AF144" s="652"/>
      <c r="AG144" s="652"/>
      <c r="AH144" s="652"/>
      <c r="AI144" s="652"/>
      <c r="AJ144" s="652"/>
      <c r="AK144" s="652"/>
      <c r="AL144" s="652"/>
      <c r="AM144" s="652"/>
      <c r="AN144" s="22">
        <v>3.57</v>
      </c>
      <c r="AO144" s="64">
        <f t="shared" si="126"/>
        <v>8938.8799999999992</v>
      </c>
      <c r="AP144" s="65">
        <f t="shared" si="127"/>
        <v>8900</v>
      </c>
      <c r="AQ144" s="66"/>
      <c r="AR144" s="66"/>
      <c r="AS144" s="28">
        <f t="shared" si="128"/>
        <v>42.45</v>
      </c>
      <c r="AT144" s="29">
        <f t="shared" si="129"/>
        <v>40.506</v>
      </c>
      <c r="AU144" s="66"/>
      <c r="AV144" s="86">
        <f t="shared" si="130"/>
        <v>8944</v>
      </c>
      <c r="AW144" s="31"/>
      <c r="AX144" s="32">
        <f t="shared" si="131"/>
        <v>8900</v>
      </c>
      <c r="AY144" s="500">
        <f t="shared" si="132"/>
        <v>40.506</v>
      </c>
      <c r="AZ144" s="500"/>
      <c r="BA144" s="34">
        <f t="shared" si="133"/>
        <v>47.57</v>
      </c>
      <c r="BB144" s="35"/>
      <c r="BC144" s="36"/>
      <c r="BD144" s="35">
        <f t="shared" si="137"/>
        <v>45.01</v>
      </c>
      <c r="BE144" s="1"/>
      <c r="BF144" s="1"/>
      <c r="BG144" s="1"/>
      <c r="BH144" s="1"/>
      <c r="BI144" s="1"/>
      <c r="BJ144" s="1"/>
      <c r="BK144" s="1"/>
      <c r="BL144" s="35">
        <f t="shared" ref="BL144:BL156" si="139">SUM(BA144*1.1)</f>
        <v>52.327000000000005</v>
      </c>
      <c r="BM144" s="1"/>
      <c r="BN144" s="1"/>
      <c r="BO144" s="35">
        <f t="shared" si="138"/>
        <v>47.25</v>
      </c>
      <c r="BP144" s="95"/>
      <c r="BQ144" s="95"/>
      <c r="BR144" s="95"/>
      <c r="BS144" s="95"/>
      <c r="BT144" s="95"/>
      <c r="BU144" s="95"/>
      <c r="BV144" s="35">
        <f t="shared" si="136"/>
        <v>54.93</v>
      </c>
    </row>
    <row r="145" spans="1:74" x14ac:dyDescent="0.25">
      <c r="A145" s="798">
        <v>133</v>
      </c>
      <c r="B145" s="860" t="s">
        <v>383</v>
      </c>
      <c r="C145" s="861"/>
      <c r="D145" s="861"/>
      <c r="E145" s="861"/>
      <c r="F145" s="662"/>
      <c r="G145" s="62">
        <v>16.2</v>
      </c>
      <c r="H145" s="83"/>
      <c r="I145" s="22">
        <v>16.2</v>
      </c>
      <c r="J145" s="536"/>
      <c r="K145" s="652">
        <f t="shared" si="122"/>
        <v>17.575199999999999</v>
      </c>
      <c r="L145" s="652">
        <f t="shared" si="123"/>
        <v>18.492000000000001</v>
      </c>
      <c r="M145" s="730">
        <f t="shared" si="124"/>
        <v>18.789960000000001</v>
      </c>
      <c r="N145" s="730">
        <f t="shared" si="125"/>
        <v>19.752600000000001</v>
      </c>
      <c r="O145" s="652"/>
      <c r="P145" s="652"/>
      <c r="Q145" s="652"/>
      <c r="R145" s="652"/>
      <c r="S145" s="652"/>
      <c r="T145" s="652"/>
      <c r="U145" s="652"/>
      <c r="V145" s="652"/>
      <c r="W145" s="652"/>
      <c r="X145" s="652"/>
      <c r="Y145" s="652"/>
      <c r="Z145" s="652"/>
      <c r="AA145" s="652"/>
      <c r="AB145" s="652"/>
      <c r="AC145" s="652"/>
      <c r="AD145" s="652"/>
      <c r="AE145" s="652"/>
      <c r="AF145" s="652"/>
      <c r="AG145" s="652"/>
      <c r="AH145" s="652"/>
      <c r="AI145" s="652"/>
      <c r="AJ145" s="652"/>
      <c r="AK145" s="652"/>
      <c r="AL145" s="652"/>
      <c r="AM145" s="652"/>
      <c r="AN145" s="22">
        <v>6.72</v>
      </c>
      <c r="AO145" s="64"/>
      <c r="AP145" s="65"/>
      <c r="AQ145" s="66"/>
      <c r="AR145" s="66"/>
      <c r="AS145" s="28">
        <f t="shared" si="128"/>
        <v>22.919999999999998</v>
      </c>
      <c r="AT145" s="29"/>
      <c r="AU145" s="66"/>
      <c r="AV145" s="86"/>
      <c r="AW145" s="540"/>
      <c r="AX145" s="32"/>
      <c r="AY145" s="500"/>
      <c r="AZ145" s="500"/>
      <c r="BA145" s="34">
        <f t="shared" si="133"/>
        <v>22.919999999999998</v>
      </c>
      <c r="BB145" s="35"/>
      <c r="BC145" s="36"/>
      <c r="BD145" s="35">
        <f t="shared" ref="BD145:BD156" si="140">SUM(AS145+AS145*6%)</f>
        <v>24.295199999999998</v>
      </c>
      <c r="BE145" s="1"/>
      <c r="BF145" s="1"/>
      <c r="BG145" s="1"/>
      <c r="BH145" s="1"/>
      <c r="BI145" s="1"/>
      <c r="BJ145" s="1"/>
      <c r="BK145" s="1"/>
      <c r="BL145" s="35">
        <f t="shared" si="139"/>
        <v>25.212</v>
      </c>
      <c r="BM145" s="1"/>
      <c r="BN145" s="1"/>
      <c r="BO145" s="35">
        <f t="shared" si="134"/>
        <v>25.50996</v>
      </c>
      <c r="BP145" s="95"/>
      <c r="BQ145" s="95"/>
      <c r="BR145" s="95"/>
      <c r="BS145" s="95"/>
      <c r="BT145" s="95"/>
      <c r="BU145" s="95"/>
      <c r="BV145" s="35">
        <f t="shared" si="135"/>
        <v>26.4726</v>
      </c>
    </row>
    <row r="146" spans="1:74" x14ac:dyDescent="0.25">
      <c r="A146" s="868" t="s">
        <v>388</v>
      </c>
      <c r="B146" s="868"/>
      <c r="C146" s="868"/>
      <c r="D146" s="868"/>
      <c r="E146" s="868"/>
      <c r="F146" s="868"/>
      <c r="G146" s="868"/>
      <c r="H146" s="868"/>
      <c r="I146" s="868"/>
      <c r="J146" s="868"/>
      <c r="K146" s="868"/>
      <c r="L146" s="868"/>
      <c r="M146" s="868"/>
      <c r="N146" s="868"/>
      <c r="O146" s="868"/>
      <c r="P146" s="868"/>
      <c r="Q146" s="868"/>
      <c r="R146" s="868"/>
      <c r="S146" s="868"/>
      <c r="T146" s="868"/>
      <c r="U146" s="868"/>
      <c r="V146" s="868"/>
      <c r="W146" s="868"/>
      <c r="X146" s="868"/>
      <c r="Y146" s="868"/>
      <c r="Z146" s="868"/>
      <c r="AA146" s="868"/>
      <c r="AB146" s="868"/>
      <c r="AC146" s="868"/>
      <c r="AD146" s="868"/>
      <c r="AE146" s="868"/>
      <c r="AF146" s="868"/>
      <c r="AG146" s="868"/>
      <c r="AH146" s="868"/>
      <c r="AI146" s="868"/>
      <c r="AJ146" s="868"/>
      <c r="AK146" s="868"/>
      <c r="AL146" s="868"/>
      <c r="AM146" s="868"/>
      <c r="AN146" s="868"/>
      <c r="AO146" s="868"/>
      <c r="AP146" s="868"/>
      <c r="AQ146" s="868"/>
      <c r="AR146" s="868"/>
      <c r="AS146" s="868"/>
      <c r="AT146" s="868"/>
      <c r="AU146" s="868"/>
      <c r="AV146" s="868"/>
      <c r="AW146" s="868"/>
      <c r="AX146" s="868"/>
      <c r="AY146" s="868"/>
      <c r="AZ146" s="868"/>
      <c r="BA146" s="868"/>
      <c r="BB146" s="35"/>
      <c r="BC146" s="36"/>
      <c r="BD146" s="35"/>
      <c r="BE146" s="1"/>
      <c r="BF146" s="1"/>
      <c r="BG146" s="1"/>
      <c r="BH146" s="1"/>
      <c r="BI146" s="1"/>
      <c r="BJ146" s="1"/>
      <c r="BK146" s="1"/>
      <c r="BL146" s="35"/>
      <c r="BM146" s="1"/>
      <c r="BN146" s="1"/>
      <c r="BO146" s="95"/>
      <c r="BP146" s="95"/>
      <c r="BQ146" s="95"/>
      <c r="BR146" s="95"/>
      <c r="BS146" s="95"/>
      <c r="BT146" s="95"/>
      <c r="BU146" s="95"/>
      <c r="BV146" s="95"/>
    </row>
    <row r="147" spans="1:74" x14ac:dyDescent="0.25">
      <c r="A147" s="798">
        <v>134</v>
      </c>
      <c r="B147" s="860" t="s">
        <v>389</v>
      </c>
      <c r="C147" s="861"/>
      <c r="D147" s="861"/>
      <c r="E147" s="861"/>
      <c r="F147" s="862"/>
      <c r="G147" s="62">
        <v>9.7200000000000006</v>
      </c>
      <c r="H147" s="55"/>
      <c r="I147" s="22">
        <v>11</v>
      </c>
      <c r="J147" s="24">
        <v>8900</v>
      </c>
      <c r="K147" s="652">
        <v>10.36</v>
      </c>
      <c r="L147" s="652">
        <v>12.19</v>
      </c>
      <c r="M147" s="730">
        <v>10.92</v>
      </c>
      <c r="N147" s="730">
        <v>12.84</v>
      </c>
      <c r="O147" s="652"/>
      <c r="P147" s="652"/>
      <c r="Q147" s="652"/>
      <c r="R147" s="652"/>
      <c r="S147" s="652"/>
      <c r="T147" s="652"/>
      <c r="U147" s="652"/>
      <c r="V147" s="652"/>
      <c r="W147" s="652"/>
      <c r="X147" s="652"/>
      <c r="Y147" s="652"/>
      <c r="Z147" s="652"/>
      <c r="AA147" s="652"/>
      <c r="AB147" s="652"/>
      <c r="AC147" s="652"/>
      <c r="AD147" s="652"/>
      <c r="AE147" s="652"/>
      <c r="AF147" s="652"/>
      <c r="AG147" s="652"/>
      <c r="AH147" s="652"/>
      <c r="AI147" s="652"/>
      <c r="AJ147" s="652"/>
      <c r="AK147" s="652"/>
      <c r="AL147" s="652"/>
      <c r="AM147" s="652"/>
      <c r="AN147" s="22">
        <v>4.32</v>
      </c>
      <c r="AO147" s="64">
        <f t="shared" ref="AO147:AO155" si="141">SUM(G147+J147)</f>
        <v>8909.7199999999993</v>
      </c>
      <c r="AP147" s="65">
        <f t="shared" ref="AP147:AP155" si="142">ROUND(G147-G147*5%+J147,-2)</f>
        <v>8900</v>
      </c>
      <c r="AQ147" s="66"/>
      <c r="AR147" s="66"/>
      <c r="AS147" s="28">
        <f t="shared" ref="AS147:AS155" si="143">SUM(G147+AN147)</f>
        <v>14.040000000000001</v>
      </c>
      <c r="AT147" s="29">
        <f t="shared" ref="AT147:AT155" si="144">SUM(G147-G147*5%+AN147)</f>
        <v>13.554</v>
      </c>
      <c r="AU147" s="66"/>
      <c r="AV147" s="86">
        <f t="shared" ref="AV147:AV155" si="145">SUM(I147+J147)</f>
        <v>8911</v>
      </c>
      <c r="AW147" s="31"/>
      <c r="AX147" s="32">
        <f t="shared" ref="AX147:AX155" si="146">ROUND(I147-I147*5%+J147,-2)</f>
        <v>8900</v>
      </c>
      <c r="AY147" s="500">
        <f t="shared" ref="AY147:AY155" si="147">SUM(G147-G147*5%+AN147)</f>
        <v>13.554</v>
      </c>
      <c r="AZ147" s="500"/>
      <c r="BA147" s="34">
        <f t="shared" ref="BA147:BA155" si="148">SUM(I147+AN147)</f>
        <v>15.32</v>
      </c>
      <c r="BB147" s="35"/>
      <c r="BC147" s="36"/>
      <c r="BD147" s="35">
        <f>SUM(K147+AN147)</f>
        <v>14.68</v>
      </c>
      <c r="BE147" s="1"/>
      <c r="BF147" s="1"/>
      <c r="BG147" s="1"/>
      <c r="BH147" s="1"/>
      <c r="BI147" s="1"/>
      <c r="BJ147" s="1"/>
      <c r="BK147" s="1"/>
      <c r="BL147" s="35">
        <f>SUM(L147+AN147)</f>
        <v>16.509999999999998</v>
      </c>
      <c r="BM147" s="1"/>
      <c r="BN147" s="1"/>
      <c r="BO147" s="35">
        <f t="shared" ref="BO147:BO149" si="149">SUM(M147+AN147)</f>
        <v>15.24</v>
      </c>
      <c r="BP147" s="95"/>
      <c r="BQ147" s="95"/>
      <c r="BR147" s="95"/>
      <c r="BS147" s="95"/>
      <c r="BT147" s="95"/>
      <c r="BU147" s="95"/>
      <c r="BV147" s="35">
        <f t="shared" ref="BV147:BV149" si="150">SUM(N147+AN147)</f>
        <v>17.16</v>
      </c>
    </row>
    <row r="148" spans="1:74" x14ac:dyDescent="0.25">
      <c r="A148" s="798">
        <v>135</v>
      </c>
      <c r="B148" s="860" t="s">
        <v>390</v>
      </c>
      <c r="C148" s="861"/>
      <c r="D148" s="861"/>
      <c r="E148" s="861"/>
      <c r="F148" s="862"/>
      <c r="G148" s="62">
        <v>19.440000000000001</v>
      </c>
      <c r="H148" s="55"/>
      <c r="I148" s="22">
        <v>22</v>
      </c>
      <c r="J148" s="24">
        <v>8900</v>
      </c>
      <c r="K148" s="652">
        <v>20.72</v>
      </c>
      <c r="L148" s="652">
        <v>24.38</v>
      </c>
      <c r="M148" s="730">
        <v>21.84</v>
      </c>
      <c r="N148" s="730">
        <v>25.68</v>
      </c>
      <c r="O148" s="652"/>
      <c r="P148" s="652"/>
      <c r="Q148" s="652"/>
      <c r="R148" s="652"/>
      <c r="S148" s="652"/>
      <c r="T148" s="652"/>
      <c r="U148" s="652"/>
      <c r="V148" s="652"/>
      <c r="W148" s="652"/>
      <c r="X148" s="652"/>
      <c r="Y148" s="652"/>
      <c r="Z148" s="652"/>
      <c r="AA148" s="652"/>
      <c r="AB148" s="652"/>
      <c r="AC148" s="652"/>
      <c r="AD148" s="652"/>
      <c r="AE148" s="652"/>
      <c r="AF148" s="652"/>
      <c r="AG148" s="652"/>
      <c r="AH148" s="652"/>
      <c r="AI148" s="652"/>
      <c r="AJ148" s="652"/>
      <c r="AK148" s="652"/>
      <c r="AL148" s="652"/>
      <c r="AM148" s="652"/>
      <c r="AN148" s="22">
        <v>5.0999999999999996</v>
      </c>
      <c r="AO148" s="64">
        <f t="shared" si="141"/>
        <v>8919.44</v>
      </c>
      <c r="AP148" s="65">
        <f t="shared" si="142"/>
        <v>8900</v>
      </c>
      <c r="AQ148" s="66"/>
      <c r="AR148" s="66"/>
      <c r="AS148" s="28">
        <f t="shared" si="143"/>
        <v>24.54</v>
      </c>
      <c r="AT148" s="29">
        <f t="shared" si="144"/>
        <v>23.567999999999998</v>
      </c>
      <c r="AU148" s="66"/>
      <c r="AV148" s="86">
        <f t="shared" si="145"/>
        <v>8922</v>
      </c>
      <c r="AW148" s="31"/>
      <c r="AX148" s="32">
        <f t="shared" si="146"/>
        <v>8900</v>
      </c>
      <c r="AY148" s="500">
        <f t="shared" si="147"/>
        <v>23.567999999999998</v>
      </c>
      <c r="AZ148" s="500"/>
      <c r="BA148" s="34">
        <f t="shared" si="148"/>
        <v>27.1</v>
      </c>
      <c r="BB148" s="35"/>
      <c r="BC148" s="36"/>
      <c r="BD148" s="35">
        <f t="shared" ref="BD148:BD150" si="151">SUM(K148+AN148)</f>
        <v>25.82</v>
      </c>
      <c r="BE148" s="1"/>
      <c r="BF148" s="1"/>
      <c r="BG148" s="1"/>
      <c r="BH148" s="1"/>
      <c r="BI148" s="1"/>
      <c r="BJ148" s="1"/>
      <c r="BK148" s="1"/>
      <c r="BL148" s="35">
        <f>SUM(L148+AN148)</f>
        <v>29.479999999999997</v>
      </c>
      <c r="BM148" s="1"/>
      <c r="BN148" s="1"/>
      <c r="BO148" s="35">
        <f t="shared" si="149"/>
        <v>26.939999999999998</v>
      </c>
      <c r="BP148" s="95"/>
      <c r="BQ148" s="95"/>
      <c r="BR148" s="95"/>
      <c r="BS148" s="95"/>
      <c r="BT148" s="95"/>
      <c r="BU148" s="95"/>
      <c r="BV148" s="35">
        <f t="shared" si="150"/>
        <v>30.78</v>
      </c>
    </row>
    <row r="149" spans="1:74" x14ac:dyDescent="0.25">
      <c r="A149" s="798">
        <v>136</v>
      </c>
      <c r="B149" s="860" t="s">
        <v>391</v>
      </c>
      <c r="C149" s="861"/>
      <c r="D149" s="861"/>
      <c r="E149" s="861"/>
      <c r="F149" s="862"/>
      <c r="G149" s="62">
        <v>29.16</v>
      </c>
      <c r="H149" s="55"/>
      <c r="I149" s="22">
        <v>33</v>
      </c>
      <c r="J149" s="24">
        <v>8900</v>
      </c>
      <c r="K149" s="652">
        <v>31.08</v>
      </c>
      <c r="L149" s="652">
        <v>36.57</v>
      </c>
      <c r="M149" s="730">
        <v>32.76</v>
      </c>
      <c r="N149" s="730">
        <v>38.520000000000003</v>
      </c>
      <c r="O149" s="652"/>
      <c r="P149" s="652"/>
      <c r="Q149" s="652"/>
      <c r="R149" s="652"/>
      <c r="S149" s="652"/>
      <c r="T149" s="652"/>
      <c r="U149" s="652"/>
      <c r="V149" s="652"/>
      <c r="W149" s="652"/>
      <c r="X149" s="652"/>
      <c r="Y149" s="652"/>
      <c r="Z149" s="652"/>
      <c r="AA149" s="652"/>
      <c r="AB149" s="652"/>
      <c r="AC149" s="652"/>
      <c r="AD149" s="652"/>
      <c r="AE149" s="652"/>
      <c r="AF149" s="652"/>
      <c r="AG149" s="652"/>
      <c r="AH149" s="652"/>
      <c r="AI149" s="652"/>
      <c r="AJ149" s="652"/>
      <c r="AK149" s="652"/>
      <c r="AL149" s="652"/>
      <c r="AM149" s="652"/>
      <c r="AN149" s="24">
        <v>5.87</v>
      </c>
      <c r="AO149" s="64">
        <f t="shared" si="141"/>
        <v>8929.16</v>
      </c>
      <c r="AP149" s="65">
        <f t="shared" si="142"/>
        <v>8900</v>
      </c>
      <c r="AQ149" s="66"/>
      <c r="AR149" s="66"/>
      <c r="AS149" s="28">
        <f t="shared" si="143"/>
        <v>35.03</v>
      </c>
      <c r="AT149" s="29">
        <f t="shared" si="144"/>
        <v>33.571999999999996</v>
      </c>
      <c r="AU149" s="66"/>
      <c r="AV149" s="86">
        <f t="shared" si="145"/>
        <v>8933</v>
      </c>
      <c r="AW149" s="31"/>
      <c r="AX149" s="32">
        <f t="shared" si="146"/>
        <v>8900</v>
      </c>
      <c r="AY149" s="500">
        <f t="shared" si="147"/>
        <v>33.571999999999996</v>
      </c>
      <c r="AZ149" s="500"/>
      <c r="BA149" s="34">
        <f t="shared" si="148"/>
        <v>38.869999999999997</v>
      </c>
      <c r="BB149" s="35"/>
      <c r="BC149" s="36"/>
      <c r="BD149" s="35">
        <f t="shared" si="151"/>
        <v>36.949999999999996</v>
      </c>
      <c r="BE149" s="1"/>
      <c r="BF149" s="1"/>
      <c r="BG149" s="1"/>
      <c r="BH149" s="1"/>
      <c r="BI149" s="1"/>
      <c r="BJ149" s="1"/>
      <c r="BK149" s="1"/>
      <c r="BL149" s="35">
        <f>SUM(L149+AN149)</f>
        <v>42.44</v>
      </c>
      <c r="BM149" s="1"/>
      <c r="BN149" s="1"/>
      <c r="BO149" s="35">
        <f t="shared" si="149"/>
        <v>38.629999999999995</v>
      </c>
      <c r="BP149" s="95"/>
      <c r="BQ149" s="95"/>
      <c r="BR149" s="95"/>
      <c r="BS149" s="95"/>
      <c r="BT149" s="95"/>
      <c r="BU149" s="95"/>
      <c r="BV149" s="35">
        <f t="shared" si="150"/>
        <v>44.39</v>
      </c>
    </row>
    <row r="150" spans="1:74" x14ac:dyDescent="0.25">
      <c r="A150" s="798">
        <v>137</v>
      </c>
      <c r="B150" s="860" t="s">
        <v>392</v>
      </c>
      <c r="C150" s="861"/>
      <c r="D150" s="861"/>
      <c r="E150" s="861"/>
      <c r="F150" s="862"/>
      <c r="G150" s="62">
        <v>38.880000000000003</v>
      </c>
      <c r="H150" s="55"/>
      <c r="I150" s="22">
        <v>44</v>
      </c>
      <c r="J150" s="24">
        <v>8900</v>
      </c>
      <c r="K150" s="652">
        <v>41.44</v>
      </c>
      <c r="L150" s="652">
        <f t="shared" ref="L150:L156" si="152">SUM(BL150-AN150)</f>
        <v>49.065000000000005</v>
      </c>
      <c r="M150" s="730">
        <v>43.68</v>
      </c>
      <c r="N150" s="730">
        <v>51.36</v>
      </c>
      <c r="O150" s="652"/>
      <c r="P150" s="652"/>
      <c r="Q150" s="652"/>
      <c r="R150" s="652"/>
      <c r="S150" s="652"/>
      <c r="T150" s="652"/>
      <c r="U150" s="652"/>
      <c r="V150" s="652"/>
      <c r="W150" s="652"/>
      <c r="X150" s="652"/>
      <c r="Y150" s="652"/>
      <c r="Z150" s="652"/>
      <c r="AA150" s="652"/>
      <c r="AB150" s="652"/>
      <c r="AC150" s="652"/>
      <c r="AD150" s="652"/>
      <c r="AE150" s="652"/>
      <c r="AF150" s="652"/>
      <c r="AG150" s="652"/>
      <c r="AH150" s="652"/>
      <c r="AI150" s="652"/>
      <c r="AJ150" s="652"/>
      <c r="AK150" s="652"/>
      <c r="AL150" s="652"/>
      <c r="AM150" s="652"/>
      <c r="AN150" s="22">
        <v>6.65</v>
      </c>
      <c r="AO150" s="64">
        <f t="shared" si="141"/>
        <v>8938.8799999999992</v>
      </c>
      <c r="AP150" s="65">
        <f t="shared" si="142"/>
        <v>8900</v>
      </c>
      <c r="AQ150" s="66"/>
      <c r="AR150" s="66"/>
      <c r="AS150" s="28">
        <f t="shared" si="143"/>
        <v>45.53</v>
      </c>
      <c r="AT150" s="29">
        <f t="shared" si="144"/>
        <v>43.585999999999999</v>
      </c>
      <c r="AU150" s="66"/>
      <c r="AV150" s="86">
        <f t="shared" si="145"/>
        <v>8944</v>
      </c>
      <c r="AW150" s="31"/>
      <c r="AX150" s="32">
        <f t="shared" si="146"/>
        <v>8900</v>
      </c>
      <c r="AY150" s="500">
        <f t="shared" si="147"/>
        <v>43.585999999999999</v>
      </c>
      <c r="AZ150" s="500"/>
      <c r="BA150" s="34">
        <f t="shared" si="148"/>
        <v>50.65</v>
      </c>
      <c r="BB150" s="35"/>
      <c r="BC150" s="36"/>
      <c r="BD150" s="35">
        <f t="shared" si="151"/>
        <v>48.089999999999996</v>
      </c>
      <c r="BE150" s="1"/>
      <c r="BF150" s="1"/>
      <c r="BG150" s="1"/>
      <c r="BH150" s="1"/>
      <c r="BI150" s="1"/>
      <c r="BJ150" s="1"/>
      <c r="BK150" s="1"/>
      <c r="BL150" s="35">
        <f t="shared" ref="BL150" si="153">SUM(BA150*1.1)</f>
        <v>55.715000000000003</v>
      </c>
      <c r="BM150" s="1"/>
      <c r="BN150" s="1"/>
      <c r="BO150" s="35">
        <f t="shared" ref="BO150:BO153" si="154">SUM(BD150+BD150*5%)</f>
        <v>50.494499999999995</v>
      </c>
      <c r="BP150" s="95"/>
      <c r="BQ150" s="95"/>
      <c r="BR150" s="95"/>
      <c r="BS150" s="95"/>
      <c r="BT150" s="95"/>
      <c r="BU150" s="95"/>
      <c r="BV150" s="35">
        <f t="shared" ref="BV150:BV153" si="155">SUM(BL150+BL150*5%)</f>
        <v>58.500750000000004</v>
      </c>
    </row>
    <row r="151" spans="1:74" x14ac:dyDescent="0.25">
      <c r="A151" s="59">
        <v>138</v>
      </c>
      <c r="B151" s="79" t="s">
        <v>141</v>
      </c>
      <c r="C151" s="80"/>
      <c r="D151" s="80"/>
      <c r="E151" s="80"/>
      <c r="F151" s="81"/>
      <c r="G151" s="62">
        <v>6.91</v>
      </c>
      <c r="H151" s="83"/>
      <c r="I151" s="22">
        <v>8.2200000000000006</v>
      </c>
      <c r="J151" s="79"/>
      <c r="K151" s="652">
        <f t="shared" ref="K151:K156" si="156">SUM(BD151-AN151)</f>
        <v>7.3246000000000002</v>
      </c>
      <c r="L151" s="652">
        <f t="shared" si="152"/>
        <v>9.0420000000000016</v>
      </c>
      <c r="M151" s="730">
        <v>43.68</v>
      </c>
      <c r="N151" s="730">
        <v>51.36</v>
      </c>
      <c r="O151" s="652"/>
      <c r="P151" s="652"/>
      <c r="Q151" s="652"/>
      <c r="R151" s="652"/>
      <c r="S151" s="652"/>
      <c r="T151" s="652"/>
      <c r="U151" s="652"/>
      <c r="V151" s="652"/>
      <c r="W151" s="652"/>
      <c r="X151" s="652"/>
      <c r="Y151" s="652"/>
      <c r="Z151" s="652"/>
      <c r="AA151" s="652"/>
      <c r="AB151" s="652"/>
      <c r="AC151" s="652"/>
      <c r="AD151" s="652"/>
      <c r="AE151" s="652"/>
      <c r="AF151" s="652"/>
      <c r="AG151" s="652"/>
      <c r="AH151" s="652"/>
      <c r="AI151" s="652"/>
      <c r="AJ151" s="652"/>
      <c r="AK151" s="652"/>
      <c r="AL151" s="652"/>
      <c r="AM151" s="652"/>
      <c r="AN151" s="22"/>
      <c r="AO151" s="84">
        <f t="shared" si="141"/>
        <v>6.91</v>
      </c>
      <c r="AP151" s="65">
        <f t="shared" si="142"/>
        <v>0</v>
      </c>
      <c r="AQ151" s="85"/>
      <c r="AR151" s="85">
        <v>0</v>
      </c>
      <c r="AS151" s="28">
        <f t="shared" si="143"/>
        <v>6.91</v>
      </c>
      <c r="AT151" s="29">
        <f t="shared" si="144"/>
        <v>6.5644999999999998</v>
      </c>
      <c r="AU151" s="85"/>
      <c r="AV151" s="86">
        <f t="shared" si="145"/>
        <v>8.2200000000000006</v>
      </c>
      <c r="AW151" s="540"/>
      <c r="AX151" s="32">
        <f t="shared" si="146"/>
        <v>0</v>
      </c>
      <c r="AY151" s="33">
        <f t="shared" si="147"/>
        <v>6.5644999999999998</v>
      </c>
      <c r="AZ151" s="33"/>
      <c r="BA151" s="34">
        <f t="shared" si="148"/>
        <v>8.2200000000000006</v>
      </c>
      <c r="BB151" s="35">
        <f>SUM(I151-I151*5%+AN151)</f>
        <v>7.8090000000000011</v>
      </c>
      <c r="BC151" s="36">
        <f>SUM(I151-I151*5%+AN151)</f>
        <v>7.8090000000000011</v>
      </c>
      <c r="BD151" s="35">
        <f t="shared" si="140"/>
        <v>7.3246000000000002</v>
      </c>
      <c r="BE151" s="1"/>
      <c r="BF151" s="1"/>
      <c r="BG151" s="1"/>
      <c r="BH151" s="1"/>
      <c r="BI151" s="1"/>
      <c r="BJ151" s="1"/>
      <c r="BK151" s="1"/>
      <c r="BL151" s="35">
        <f t="shared" si="139"/>
        <v>9.0420000000000016</v>
      </c>
      <c r="BM151" s="1"/>
      <c r="BN151" s="1"/>
      <c r="BO151" s="35">
        <f t="shared" si="154"/>
        <v>7.6908300000000001</v>
      </c>
      <c r="BP151" s="95"/>
      <c r="BQ151" s="95"/>
      <c r="BR151" s="95"/>
      <c r="BS151" s="95"/>
      <c r="BT151" s="95"/>
      <c r="BU151" s="95"/>
      <c r="BV151" s="35">
        <f t="shared" si="155"/>
        <v>9.4941000000000013</v>
      </c>
    </row>
    <row r="152" spans="1:74" x14ac:dyDescent="0.25">
      <c r="A152" s="44">
        <v>139</v>
      </c>
      <c r="B152" s="53" t="s">
        <v>142</v>
      </c>
      <c r="C152" s="54"/>
      <c r="D152" s="54"/>
      <c r="E152" s="54"/>
      <c r="F152" s="61"/>
      <c r="G152" s="62">
        <v>6.91</v>
      </c>
      <c r="H152" s="55"/>
      <c r="I152" s="22">
        <v>8.2200000000000006</v>
      </c>
      <c r="J152" s="53"/>
      <c r="K152" s="652">
        <f t="shared" si="156"/>
        <v>7.3246000000000002</v>
      </c>
      <c r="L152" s="652">
        <f t="shared" si="152"/>
        <v>9.0420000000000016</v>
      </c>
      <c r="M152" s="730">
        <v>43.68</v>
      </c>
      <c r="N152" s="730">
        <v>51.36</v>
      </c>
      <c r="O152" s="652"/>
      <c r="P152" s="652"/>
      <c r="Q152" s="652"/>
      <c r="R152" s="652"/>
      <c r="S152" s="652"/>
      <c r="T152" s="652"/>
      <c r="U152" s="652"/>
      <c r="V152" s="652"/>
      <c r="W152" s="652"/>
      <c r="X152" s="652"/>
      <c r="Y152" s="652"/>
      <c r="Z152" s="652"/>
      <c r="AA152" s="652"/>
      <c r="AB152" s="652"/>
      <c r="AC152" s="652"/>
      <c r="AD152" s="652"/>
      <c r="AE152" s="652"/>
      <c r="AF152" s="652"/>
      <c r="AG152" s="652"/>
      <c r="AH152" s="652"/>
      <c r="AI152" s="652"/>
      <c r="AJ152" s="652"/>
      <c r="AK152" s="652"/>
      <c r="AL152" s="652"/>
      <c r="AM152" s="652"/>
      <c r="AN152" s="22"/>
      <c r="AO152" s="84">
        <f t="shared" si="141"/>
        <v>6.91</v>
      </c>
      <c r="AP152" s="65">
        <f t="shared" si="142"/>
        <v>0</v>
      </c>
      <c r="AQ152" s="85"/>
      <c r="AR152" s="85">
        <v>0</v>
      </c>
      <c r="AS152" s="28">
        <f t="shared" si="143"/>
        <v>6.91</v>
      </c>
      <c r="AT152" s="29">
        <f t="shared" si="144"/>
        <v>6.5644999999999998</v>
      </c>
      <c r="AU152" s="85"/>
      <c r="AV152" s="86">
        <f t="shared" si="145"/>
        <v>8.2200000000000006</v>
      </c>
      <c r="AW152" s="31"/>
      <c r="AX152" s="32">
        <f t="shared" si="146"/>
        <v>0</v>
      </c>
      <c r="AY152" s="33">
        <f t="shared" si="147"/>
        <v>6.5644999999999998</v>
      </c>
      <c r="AZ152" s="33"/>
      <c r="BA152" s="34">
        <f t="shared" si="148"/>
        <v>8.2200000000000006</v>
      </c>
      <c r="BB152" s="35">
        <f>SUM(I152-I152*5%+AN152)</f>
        <v>7.8090000000000011</v>
      </c>
      <c r="BC152" s="36">
        <f>SUM(I152-I152*5%+AN152)</f>
        <v>7.8090000000000011</v>
      </c>
      <c r="BD152" s="35">
        <f t="shared" si="140"/>
        <v>7.3246000000000002</v>
      </c>
      <c r="BE152" s="1"/>
      <c r="BF152" s="1"/>
      <c r="BG152" s="1"/>
      <c r="BH152" s="1"/>
      <c r="BI152" s="1"/>
      <c r="BJ152" s="1"/>
      <c r="BK152" s="1"/>
      <c r="BL152" s="35">
        <f t="shared" si="139"/>
        <v>9.0420000000000016</v>
      </c>
      <c r="BM152" s="1"/>
      <c r="BN152" s="1"/>
      <c r="BO152" s="35">
        <f t="shared" si="154"/>
        <v>7.6908300000000001</v>
      </c>
      <c r="BP152" s="95"/>
      <c r="BQ152" s="95"/>
      <c r="BR152" s="95"/>
      <c r="BS152" s="95"/>
      <c r="BT152" s="95"/>
      <c r="BU152" s="95"/>
      <c r="BV152" s="35">
        <f t="shared" si="155"/>
        <v>9.4941000000000013</v>
      </c>
    </row>
    <row r="153" spans="1:74" x14ac:dyDescent="0.25">
      <c r="A153" s="87">
        <v>140</v>
      </c>
      <c r="B153" s="503" t="s">
        <v>143</v>
      </c>
      <c r="C153" s="68"/>
      <c r="D153" s="68"/>
      <c r="E153" s="68"/>
      <c r="F153" s="69"/>
      <c r="G153" s="62">
        <v>12.47</v>
      </c>
      <c r="H153" s="55"/>
      <c r="I153" s="22">
        <v>13.09</v>
      </c>
      <c r="J153" s="53"/>
      <c r="K153" s="652">
        <v>13.19</v>
      </c>
      <c r="L153" s="652">
        <v>20</v>
      </c>
      <c r="M153" s="730">
        <f t="shared" ref="M153" si="157">SUM(BO153-AN153)</f>
        <v>13.849499999999999</v>
      </c>
      <c r="N153" s="730">
        <f t="shared" ref="N153" si="158">SUM(BV153-AN153)</f>
        <v>21</v>
      </c>
      <c r="O153" s="652"/>
      <c r="P153" s="652"/>
      <c r="Q153" s="652"/>
      <c r="R153" s="652"/>
      <c r="S153" s="652"/>
      <c r="T153" s="652"/>
      <c r="U153" s="652"/>
      <c r="V153" s="652"/>
      <c r="W153" s="652"/>
      <c r="X153" s="652"/>
      <c r="Y153" s="652"/>
      <c r="Z153" s="652"/>
      <c r="AA153" s="652"/>
      <c r="AB153" s="652"/>
      <c r="AC153" s="652"/>
      <c r="AD153" s="652"/>
      <c r="AE153" s="652"/>
      <c r="AF153" s="652"/>
      <c r="AG153" s="652"/>
      <c r="AH153" s="652"/>
      <c r="AI153" s="652"/>
      <c r="AJ153" s="652"/>
      <c r="AK153" s="652"/>
      <c r="AL153" s="652"/>
      <c r="AM153" s="652"/>
      <c r="AN153" s="22"/>
      <c r="AO153" s="84">
        <f t="shared" si="141"/>
        <v>12.47</v>
      </c>
      <c r="AP153" s="65">
        <f t="shared" si="142"/>
        <v>0</v>
      </c>
      <c r="AQ153" s="85"/>
      <c r="AR153" s="85">
        <v>0</v>
      </c>
      <c r="AS153" s="28">
        <f t="shared" si="143"/>
        <v>12.47</v>
      </c>
      <c r="AT153" s="29">
        <f t="shared" si="144"/>
        <v>11.846500000000001</v>
      </c>
      <c r="AU153" s="85"/>
      <c r="AV153" s="86">
        <f t="shared" si="145"/>
        <v>13.09</v>
      </c>
      <c r="AW153" s="31"/>
      <c r="AX153" s="32">
        <f t="shared" si="146"/>
        <v>0</v>
      </c>
      <c r="AY153" s="33">
        <f t="shared" si="147"/>
        <v>11.846500000000001</v>
      </c>
      <c r="AZ153" s="33"/>
      <c r="BA153" s="34">
        <f t="shared" si="148"/>
        <v>13.09</v>
      </c>
      <c r="BB153" s="35">
        <f>SUM(I153-I153*5%+AN153)</f>
        <v>12.435499999999999</v>
      </c>
      <c r="BC153" s="36">
        <f>SUM(I153-I153*5%+AN153)</f>
        <v>12.435499999999999</v>
      </c>
      <c r="BD153" s="35">
        <v>13.19</v>
      </c>
      <c r="BE153" s="1"/>
      <c r="BF153" s="1"/>
      <c r="BG153" s="1"/>
      <c r="BH153" s="1"/>
      <c r="BI153" s="1"/>
      <c r="BJ153" s="1"/>
      <c r="BK153" s="1"/>
      <c r="BL153" s="35">
        <v>20</v>
      </c>
      <c r="BM153" s="1"/>
      <c r="BN153" s="1"/>
      <c r="BO153" s="35">
        <f t="shared" si="154"/>
        <v>13.849499999999999</v>
      </c>
      <c r="BP153" s="95"/>
      <c r="BQ153" s="95"/>
      <c r="BR153" s="95"/>
      <c r="BS153" s="95"/>
      <c r="BT153" s="95"/>
      <c r="BU153" s="95"/>
      <c r="BV153" s="35">
        <f t="shared" si="155"/>
        <v>21</v>
      </c>
    </row>
    <row r="154" spans="1:74" x14ac:dyDescent="0.25">
      <c r="A154" s="44">
        <v>141</v>
      </c>
      <c r="B154" s="53" t="s">
        <v>488</v>
      </c>
      <c r="C154" s="54"/>
      <c r="D154" s="54"/>
      <c r="E154" s="54"/>
      <c r="F154" s="61"/>
      <c r="G154" s="62">
        <v>12.42</v>
      </c>
      <c r="H154" s="231"/>
      <c r="I154" s="22">
        <v>16.03</v>
      </c>
      <c r="J154" s="613">
        <v>2700</v>
      </c>
      <c r="K154" s="652">
        <f t="shared" si="156"/>
        <v>13.186199999999999</v>
      </c>
      <c r="L154" s="652">
        <v>19.649999999999999</v>
      </c>
      <c r="M154" s="730">
        <v>13.85</v>
      </c>
      <c r="N154" s="730">
        <v>21</v>
      </c>
      <c r="O154" s="652"/>
      <c r="P154" s="652"/>
      <c r="Q154" s="652"/>
      <c r="R154" s="652"/>
      <c r="S154" s="652"/>
      <c r="T154" s="652"/>
      <c r="U154" s="652"/>
      <c r="V154" s="652"/>
      <c r="W154" s="652"/>
      <c r="X154" s="652"/>
      <c r="Y154" s="652"/>
      <c r="Z154" s="652"/>
      <c r="AA154" s="652"/>
      <c r="AB154" s="652"/>
      <c r="AC154" s="652"/>
      <c r="AD154" s="652"/>
      <c r="AE154" s="652"/>
      <c r="AF154" s="652"/>
      <c r="AG154" s="652"/>
      <c r="AH154" s="652"/>
      <c r="AI154" s="652"/>
      <c r="AJ154" s="652"/>
      <c r="AK154" s="652"/>
      <c r="AL154" s="652"/>
      <c r="AM154" s="652"/>
      <c r="AN154" s="541">
        <v>0.35</v>
      </c>
      <c r="AO154" s="84">
        <f t="shared" si="141"/>
        <v>2712.42</v>
      </c>
      <c r="AP154" s="65">
        <f t="shared" si="142"/>
        <v>2700</v>
      </c>
      <c r="AQ154" s="85"/>
      <c r="AR154" s="85"/>
      <c r="AS154" s="28">
        <f t="shared" si="143"/>
        <v>12.77</v>
      </c>
      <c r="AT154" s="29">
        <f t="shared" si="144"/>
        <v>12.148999999999999</v>
      </c>
      <c r="AU154" s="85"/>
      <c r="AV154" s="86">
        <f t="shared" si="145"/>
        <v>2716.03</v>
      </c>
      <c r="AW154" s="31"/>
      <c r="AX154" s="32">
        <f t="shared" si="146"/>
        <v>2700</v>
      </c>
      <c r="AY154" s="33">
        <f t="shared" si="147"/>
        <v>12.148999999999999</v>
      </c>
      <c r="AZ154" s="33"/>
      <c r="BA154" s="34">
        <f t="shared" si="148"/>
        <v>16.380000000000003</v>
      </c>
      <c r="BB154" s="35">
        <f>SUM(I154-I154*5%+AN154)</f>
        <v>15.5785</v>
      </c>
      <c r="BC154" s="36">
        <f>SUM(I154-I154*5%+AN154)</f>
        <v>15.5785</v>
      </c>
      <c r="BD154" s="35">
        <f t="shared" si="140"/>
        <v>13.536199999999999</v>
      </c>
      <c r="BE154" s="1"/>
      <c r="BF154" s="1"/>
      <c r="BG154" s="1"/>
      <c r="BH154" s="1"/>
      <c r="BI154" s="1"/>
      <c r="BJ154" s="1"/>
      <c r="BK154" s="1"/>
      <c r="BL154" s="35">
        <v>20</v>
      </c>
      <c r="BM154" s="1"/>
      <c r="BN154" s="1"/>
      <c r="BO154" s="35">
        <f t="shared" ref="BO154" si="159">SUM(M154+AN154)</f>
        <v>14.2</v>
      </c>
      <c r="BP154" s="95"/>
      <c r="BQ154" s="95"/>
      <c r="BR154" s="95"/>
      <c r="BS154" s="95"/>
      <c r="BT154" s="95"/>
      <c r="BU154" s="95"/>
      <c r="BV154" s="35">
        <f t="shared" ref="BV154" si="160">SUM(N154+AN154)</f>
        <v>21.35</v>
      </c>
    </row>
    <row r="155" spans="1:74" x14ac:dyDescent="0.25">
      <c r="A155" s="44">
        <v>142</v>
      </c>
      <c r="B155" s="860" t="s">
        <v>144</v>
      </c>
      <c r="C155" s="861"/>
      <c r="D155" s="861"/>
      <c r="E155" s="861"/>
      <c r="F155" s="862"/>
      <c r="G155" s="62">
        <v>6.15</v>
      </c>
      <c r="H155" s="83"/>
      <c r="I155" s="22">
        <v>6.15</v>
      </c>
      <c r="J155" s="80">
        <v>100</v>
      </c>
      <c r="K155" s="652">
        <f t="shared" si="156"/>
        <v>6.5232000000000001</v>
      </c>
      <c r="L155" s="652">
        <v>11</v>
      </c>
      <c r="M155" s="730">
        <f t="shared" ref="M155:M156" si="161">SUM(BO155-AN155)</f>
        <v>6.8528599999999997</v>
      </c>
      <c r="N155" s="730">
        <f t="shared" ref="N155:N156" si="162">SUM(BV155-AN155)</f>
        <v>11.5535</v>
      </c>
      <c r="O155" s="652"/>
      <c r="P155" s="652"/>
      <c r="Q155" s="652"/>
      <c r="R155" s="652"/>
      <c r="S155" s="652"/>
      <c r="T155" s="652"/>
      <c r="U155" s="652"/>
      <c r="V155" s="652"/>
      <c r="W155" s="652"/>
      <c r="X155" s="652"/>
      <c r="Y155" s="652"/>
      <c r="Z155" s="652"/>
      <c r="AA155" s="652"/>
      <c r="AB155" s="652"/>
      <c r="AC155" s="652"/>
      <c r="AD155" s="652"/>
      <c r="AE155" s="652"/>
      <c r="AF155" s="652"/>
      <c r="AG155" s="652"/>
      <c r="AH155" s="652"/>
      <c r="AI155" s="652"/>
      <c r="AJ155" s="652"/>
      <c r="AK155" s="652"/>
      <c r="AL155" s="652"/>
      <c r="AM155" s="652"/>
      <c r="AN155" s="24">
        <v>7.0000000000000007E-2</v>
      </c>
      <c r="AO155" s="84">
        <f t="shared" si="141"/>
        <v>106.15</v>
      </c>
      <c r="AP155" s="65">
        <f t="shared" si="142"/>
        <v>100</v>
      </c>
      <c r="AQ155" s="85"/>
      <c r="AR155" s="85"/>
      <c r="AS155" s="28">
        <f t="shared" si="143"/>
        <v>6.2200000000000006</v>
      </c>
      <c r="AT155" s="29">
        <f t="shared" si="144"/>
        <v>5.9125000000000005</v>
      </c>
      <c r="AU155" s="85"/>
      <c r="AV155" s="86">
        <f t="shared" si="145"/>
        <v>106.15</v>
      </c>
      <c r="AW155" s="31"/>
      <c r="AX155" s="32">
        <f t="shared" si="146"/>
        <v>100</v>
      </c>
      <c r="AY155" s="33">
        <f t="shared" si="147"/>
        <v>5.9125000000000005</v>
      </c>
      <c r="AZ155" s="33"/>
      <c r="BA155" s="34">
        <f t="shared" si="148"/>
        <v>6.2200000000000006</v>
      </c>
      <c r="BB155" s="35"/>
      <c r="BC155" s="36"/>
      <c r="BD155" s="35">
        <f t="shared" si="140"/>
        <v>6.5932000000000004</v>
      </c>
      <c r="BE155" s="1"/>
      <c r="BF155" s="1"/>
      <c r="BG155" s="1"/>
      <c r="BH155" s="1"/>
      <c r="BI155" s="1"/>
      <c r="BJ155" s="1"/>
      <c r="BK155" s="1"/>
      <c r="BL155" s="35">
        <v>11.07</v>
      </c>
      <c r="BM155" s="1"/>
      <c r="BN155" s="1"/>
      <c r="BO155" s="35">
        <f t="shared" ref="BO155:BO156" si="163">SUM(BD155+BD155*5%)</f>
        <v>6.92286</v>
      </c>
      <c r="BP155" s="95"/>
      <c r="BQ155" s="95"/>
      <c r="BR155" s="95"/>
      <c r="BS155" s="95"/>
      <c r="BT155" s="95"/>
      <c r="BU155" s="95"/>
      <c r="BV155" s="35">
        <f t="shared" ref="BV155:BV156" si="164">SUM(BL155+BL155*5%)</f>
        <v>11.6235</v>
      </c>
    </row>
    <row r="156" spans="1:74" x14ac:dyDescent="0.25">
      <c r="A156" s="44">
        <v>143</v>
      </c>
      <c r="B156" s="860" t="s">
        <v>513</v>
      </c>
      <c r="C156" s="861"/>
      <c r="D156" s="861"/>
      <c r="E156" s="861"/>
      <c r="F156" s="95"/>
      <c r="G156" s="95">
        <v>4.16</v>
      </c>
      <c r="H156" s="95"/>
      <c r="I156" s="95">
        <v>4.16</v>
      </c>
      <c r="J156" s="95"/>
      <c r="K156" s="652">
        <f t="shared" si="156"/>
        <v>4.4096000000000002</v>
      </c>
      <c r="L156" s="652">
        <f t="shared" si="152"/>
        <v>4.5760000000000005</v>
      </c>
      <c r="M156" s="730">
        <f t="shared" si="161"/>
        <v>4.6300800000000004</v>
      </c>
      <c r="N156" s="730">
        <f t="shared" si="162"/>
        <v>4.8048000000000002</v>
      </c>
      <c r="O156" s="652"/>
      <c r="P156" s="652"/>
      <c r="Q156" s="652"/>
      <c r="R156" s="652"/>
      <c r="S156" s="652"/>
      <c r="T156" s="652"/>
      <c r="U156" s="652"/>
      <c r="V156" s="652"/>
      <c r="W156" s="652"/>
      <c r="X156" s="652"/>
      <c r="Y156" s="652"/>
      <c r="Z156" s="652"/>
      <c r="AA156" s="652"/>
      <c r="AB156" s="652"/>
      <c r="AC156" s="652"/>
      <c r="AD156" s="652"/>
      <c r="AE156" s="652"/>
      <c r="AF156" s="652"/>
      <c r="AG156" s="652"/>
      <c r="AH156" s="652"/>
      <c r="AI156" s="652"/>
      <c r="AJ156" s="652"/>
      <c r="AK156" s="652"/>
      <c r="AL156" s="652"/>
      <c r="AM156" s="652"/>
      <c r="AN156" s="95">
        <v>0</v>
      </c>
      <c r="AO156" s="95"/>
      <c r="AP156" s="95"/>
      <c r="AQ156" s="95"/>
      <c r="AR156" s="95"/>
      <c r="AS156" s="95">
        <v>4.16</v>
      </c>
      <c r="AT156" s="95"/>
      <c r="AU156" s="95"/>
      <c r="AV156" s="95"/>
      <c r="AW156" s="95"/>
      <c r="AX156" s="95"/>
      <c r="AY156" s="95"/>
      <c r="AZ156" s="95"/>
      <c r="BA156" s="95">
        <v>4.16</v>
      </c>
      <c r="BB156" s="35">
        <f>SUM(I155-I155*5%+AN155)</f>
        <v>5.9125000000000005</v>
      </c>
      <c r="BC156" s="36">
        <f>SUM(I155-I155*5%+AN155)</f>
        <v>5.9125000000000005</v>
      </c>
      <c r="BD156" s="35">
        <f t="shared" si="140"/>
        <v>4.4096000000000002</v>
      </c>
      <c r="BE156" s="1"/>
      <c r="BF156" s="1"/>
      <c r="BG156" s="1"/>
      <c r="BH156" s="1"/>
      <c r="BI156" s="1"/>
      <c r="BJ156" s="1"/>
      <c r="BK156" s="1"/>
      <c r="BL156" s="35">
        <f t="shared" si="139"/>
        <v>4.5760000000000005</v>
      </c>
      <c r="BM156" s="1"/>
      <c r="BN156" s="1"/>
      <c r="BO156" s="35">
        <f t="shared" si="163"/>
        <v>4.6300800000000004</v>
      </c>
      <c r="BP156" s="95"/>
      <c r="BQ156" s="95"/>
      <c r="BR156" s="95"/>
      <c r="BS156" s="95"/>
      <c r="BT156" s="95"/>
      <c r="BU156" s="95"/>
      <c r="BV156" s="35">
        <f t="shared" si="164"/>
        <v>4.8048000000000002</v>
      </c>
    </row>
    <row r="157" spans="1:74" x14ac:dyDescent="0.25">
      <c r="A157" s="908" t="s">
        <v>145</v>
      </c>
      <c r="B157" s="863"/>
      <c r="C157" s="863"/>
      <c r="D157" s="863"/>
      <c r="E157" s="863"/>
      <c r="F157" s="863"/>
      <c r="G157" s="863"/>
      <c r="H157" s="863"/>
      <c r="I157" s="863"/>
      <c r="J157" s="863"/>
      <c r="K157" s="863"/>
      <c r="L157" s="863"/>
      <c r="M157" s="863"/>
      <c r="N157" s="863"/>
      <c r="O157" s="863"/>
      <c r="P157" s="863"/>
      <c r="Q157" s="863"/>
      <c r="R157" s="863"/>
      <c r="S157" s="863"/>
      <c r="T157" s="863"/>
      <c r="U157" s="863"/>
      <c r="V157" s="863"/>
      <c r="W157" s="863"/>
      <c r="X157" s="863"/>
      <c r="Y157" s="863"/>
      <c r="Z157" s="863"/>
      <c r="AA157" s="863"/>
      <c r="AB157" s="863"/>
      <c r="AC157" s="863"/>
      <c r="AD157" s="863"/>
      <c r="AE157" s="863"/>
      <c r="AF157" s="863"/>
      <c r="AG157" s="863"/>
      <c r="AH157" s="863"/>
      <c r="AI157" s="863"/>
      <c r="AJ157" s="863"/>
      <c r="AK157" s="863"/>
      <c r="AL157" s="863"/>
      <c r="AM157" s="863"/>
      <c r="AN157" s="863"/>
      <c r="AO157" s="863"/>
      <c r="AP157" s="863"/>
      <c r="AQ157" s="863"/>
      <c r="AR157" s="863"/>
      <c r="AS157" s="863"/>
      <c r="AT157" s="863"/>
      <c r="AU157" s="863"/>
      <c r="AV157" s="863"/>
      <c r="AW157" s="863"/>
      <c r="AX157" s="863"/>
      <c r="AY157" s="863"/>
      <c r="AZ157" s="863"/>
      <c r="BA157" s="863"/>
      <c r="BB157" s="864"/>
      <c r="BC157" s="57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95"/>
      <c r="BP157" s="95"/>
      <c r="BQ157" s="95"/>
      <c r="BR157" s="95"/>
      <c r="BS157" s="95"/>
      <c r="BT157" s="95"/>
      <c r="BU157" s="95"/>
      <c r="BV157" s="95"/>
    </row>
    <row r="158" spans="1:74" x14ac:dyDescent="0.25">
      <c r="A158" s="59">
        <v>144</v>
      </c>
      <c r="B158" s="79" t="s">
        <v>146</v>
      </c>
      <c r="C158" s="80"/>
      <c r="D158" s="80"/>
      <c r="E158" s="80"/>
      <c r="F158" s="81"/>
      <c r="G158" s="62">
        <v>5.88</v>
      </c>
      <c r="H158" s="55"/>
      <c r="I158" s="22">
        <v>5.88</v>
      </c>
      <c r="J158" s="51">
        <v>500</v>
      </c>
      <c r="K158" s="652">
        <f>SUM(BD158-AN158)</f>
        <v>6.2370000000000001</v>
      </c>
      <c r="L158" s="652">
        <v>11</v>
      </c>
      <c r="M158" s="730">
        <f t="shared" ref="M158:M161" si="165">SUM(BO158-AN158)</f>
        <v>6.5523500000000006</v>
      </c>
      <c r="N158" s="730">
        <f t="shared" ref="N158:N161" si="166">SUM(BV158-AN158)</f>
        <v>11.5535</v>
      </c>
      <c r="O158" s="652"/>
      <c r="P158" s="652"/>
      <c r="Q158" s="652"/>
      <c r="R158" s="652"/>
      <c r="S158" s="652"/>
      <c r="T158" s="652"/>
      <c r="U158" s="652"/>
      <c r="V158" s="652"/>
      <c r="W158" s="652"/>
      <c r="X158" s="652"/>
      <c r="Y158" s="652"/>
      <c r="Z158" s="652"/>
      <c r="AA158" s="652"/>
      <c r="AB158" s="652"/>
      <c r="AC158" s="652"/>
      <c r="AD158" s="652"/>
      <c r="AE158" s="652"/>
      <c r="AF158" s="652"/>
      <c r="AG158" s="652"/>
      <c r="AH158" s="652"/>
      <c r="AI158" s="652"/>
      <c r="AJ158" s="652"/>
      <c r="AK158" s="652"/>
      <c r="AL158" s="652"/>
      <c r="AM158" s="652"/>
      <c r="AN158" s="24">
        <v>7.0000000000000007E-2</v>
      </c>
      <c r="AO158" s="521">
        <f t="shared" ref="AO158:AO191" si="167">SUM(G158+J158)</f>
        <v>505.88</v>
      </c>
      <c r="AP158" s="65">
        <f t="shared" ref="AP158:AP191" si="168">ROUND(G158-G158*5%+J158,-2)</f>
        <v>500</v>
      </c>
      <c r="AQ158" s="27"/>
      <c r="AR158" s="27"/>
      <c r="AS158" s="28">
        <f t="shared" ref="AS158:AS191" si="169">SUM(G158+AN158)</f>
        <v>5.95</v>
      </c>
      <c r="AT158" s="29">
        <f t="shared" ref="AT158:AT191" si="170">SUM(G158-G158*5%+AN158)</f>
        <v>5.6560000000000006</v>
      </c>
      <c r="AU158" s="27"/>
      <c r="AV158" s="30">
        <f t="shared" ref="AV158:AV191" si="171">SUM(I158+J158)</f>
        <v>505.88</v>
      </c>
      <c r="AW158" s="31"/>
      <c r="AX158" s="32">
        <f t="shared" ref="AX158:AX191" si="172">ROUND(I158-I158*5%+J158,-2)</f>
        <v>500</v>
      </c>
      <c r="AY158" s="33">
        <f t="shared" ref="AY158:AY191" si="173">SUM(G158-G158*5%+AN158)</f>
        <v>5.6560000000000006</v>
      </c>
      <c r="AZ158" s="33"/>
      <c r="BA158" s="34">
        <f t="shared" ref="BA158:BA191" si="174">SUM(I158+AN158)</f>
        <v>5.95</v>
      </c>
      <c r="BB158" s="35">
        <f>SUM(I158-I158*5%+AN158)</f>
        <v>5.6560000000000006</v>
      </c>
      <c r="BC158" s="36">
        <f>SUM(I158-I158*5%+AN158)</f>
        <v>5.6560000000000006</v>
      </c>
      <c r="BD158" s="35">
        <f t="shared" ref="BD158:BD161" si="175">SUM(AS158+AS158*6%)</f>
        <v>6.3070000000000004</v>
      </c>
      <c r="BE158" s="1"/>
      <c r="BF158" s="1"/>
      <c r="BG158" s="1"/>
      <c r="BH158" s="1"/>
      <c r="BI158" s="1"/>
      <c r="BJ158" s="1"/>
      <c r="BK158" s="1"/>
      <c r="BL158" s="35">
        <f>SUM(L158+AN158)</f>
        <v>11.07</v>
      </c>
      <c r="BM158" s="1"/>
      <c r="BN158" s="1"/>
      <c r="BO158" s="35">
        <f t="shared" ref="BO158:BO161" si="176">SUM(BD158+BD158*5%)</f>
        <v>6.6223500000000008</v>
      </c>
      <c r="BP158" s="95"/>
      <c r="BQ158" s="95"/>
      <c r="BR158" s="95"/>
      <c r="BS158" s="95"/>
      <c r="BT158" s="95"/>
      <c r="BU158" s="95"/>
      <c r="BV158" s="35">
        <f t="shared" ref="BV158:BV161" si="177">SUM(BL158+BL158*5%)</f>
        <v>11.6235</v>
      </c>
    </row>
    <row r="159" spans="1:74" x14ac:dyDescent="0.25">
      <c r="A159" s="44">
        <v>145</v>
      </c>
      <c r="B159" s="53" t="s">
        <v>147</v>
      </c>
      <c r="C159" s="54"/>
      <c r="D159" s="54"/>
      <c r="E159" s="54"/>
      <c r="F159" s="61"/>
      <c r="G159" s="62">
        <v>7.19</v>
      </c>
      <c r="H159" s="78"/>
      <c r="I159" s="22">
        <v>7.19</v>
      </c>
      <c r="J159" s="24">
        <v>500</v>
      </c>
      <c r="K159" s="652">
        <f t="shared" ref="K159:K161" si="178">SUM(BD159-AN159)</f>
        <v>7.6256000000000004</v>
      </c>
      <c r="L159" s="652">
        <v>11</v>
      </c>
      <c r="M159" s="730">
        <f t="shared" si="165"/>
        <v>8.0103799999999996</v>
      </c>
      <c r="N159" s="730">
        <f t="shared" si="166"/>
        <v>11.5535</v>
      </c>
      <c r="O159" s="652"/>
      <c r="P159" s="652"/>
      <c r="Q159" s="652"/>
      <c r="R159" s="652"/>
      <c r="S159" s="652"/>
      <c r="T159" s="652"/>
      <c r="U159" s="652"/>
      <c r="V159" s="652"/>
      <c r="W159" s="652"/>
      <c r="X159" s="652"/>
      <c r="Y159" s="652"/>
      <c r="Z159" s="652"/>
      <c r="AA159" s="652"/>
      <c r="AB159" s="652"/>
      <c r="AC159" s="652"/>
      <c r="AD159" s="652"/>
      <c r="AE159" s="652"/>
      <c r="AF159" s="652"/>
      <c r="AG159" s="652"/>
      <c r="AH159" s="652"/>
      <c r="AI159" s="652"/>
      <c r="AJ159" s="652"/>
      <c r="AK159" s="652"/>
      <c r="AL159" s="652"/>
      <c r="AM159" s="652"/>
      <c r="AN159" s="24">
        <v>7.0000000000000007E-2</v>
      </c>
      <c r="AO159" s="521">
        <f t="shared" si="167"/>
        <v>507.19</v>
      </c>
      <c r="AP159" s="65">
        <f t="shared" si="168"/>
        <v>500</v>
      </c>
      <c r="AQ159" s="27"/>
      <c r="AR159" s="27"/>
      <c r="AS159" s="28">
        <f t="shared" si="169"/>
        <v>7.2600000000000007</v>
      </c>
      <c r="AT159" s="29">
        <f t="shared" si="170"/>
        <v>6.900500000000001</v>
      </c>
      <c r="AU159" s="27"/>
      <c r="AV159" s="30">
        <f t="shared" si="171"/>
        <v>507.19</v>
      </c>
      <c r="AW159" s="31"/>
      <c r="AX159" s="32">
        <f t="shared" si="172"/>
        <v>500</v>
      </c>
      <c r="AY159" s="33">
        <f t="shared" si="173"/>
        <v>6.900500000000001</v>
      </c>
      <c r="AZ159" s="33"/>
      <c r="BA159" s="34">
        <f t="shared" si="174"/>
        <v>7.2600000000000007</v>
      </c>
      <c r="BB159" s="35">
        <f>SUM(I159-I159*5%+AN159)</f>
        <v>6.900500000000001</v>
      </c>
      <c r="BC159" s="36">
        <f>SUM(I159-I159*5%+AN159)</f>
        <v>6.900500000000001</v>
      </c>
      <c r="BD159" s="35">
        <f t="shared" si="175"/>
        <v>7.6956000000000007</v>
      </c>
      <c r="BE159" s="1"/>
      <c r="BF159" s="1"/>
      <c r="BG159" s="1"/>
      <c r="BH159" s="1"/>
      <c r="BI159" s="1"/>
      <c r="BJ159" s="1"/>
      <c r="BK159" s="1"/>
      <c r="BL159" s="35">
        <f t="shared" ref="BL159:BL191" si="179">SUM(L159+AN159)</f>
        <v>11.07</v>
      </c>
      <c r="BM159" s="1"/>
      <c r="BN159" s="1"/>
      <c r="BO159" s="35">
        <f t="shared" si="176"/>
        <v>8.0803799999999999</v>
      </c>
      <c r="BP159" s="95"/>
      <c r="BQ159" s="95"/>
      <c r="BR159" s="95"/>
      <c r="BS159" s="95"/>
      <c r="BT159" s="95"/>
      <c r="BU159" s="95"/>
      <c r="BV159" s="35">
        <f t="shared" si="177"/>
        <v>11.6235</v>
      </c>
    </row>
    <row r="160" spans="1:74" x14ac:dyDescent="0.25">
      <c r="A160" s="44">
        <v>146</v>
      </c>
      <c r="B160" s="53" t="s">
        <v>148</v>
      </c>
      <c r="C160" s="54"/>
      <c r="D160" s="54"/>
      <c r="E160" s="54"/>
      <c r="F160" s="61"/>
      <c r="G160" s="62">
        <v>7.19</v>
      </c>
      <c r="H160" s="78"/>
      <c r="I160" s="22">
        <v>7.19</v>
      </c>
      <c r="J160" s="24">
        <v>500</v>
      </c>
      <c r="K160" s="652">
        <v>7.63</v>
      </c>
      <c r="L160" s="652">
        <v>11</v>
      </c>
      <c r="M160" s="730">
        <v>8.01</v>
      </c>
      <c r="N160" s="730">
        <v>11.55</v>
      </c>
      <c r="O160" s="652"/>
      <c r="P160" s="652"/>
      <c r="Q160" s="652"/>
      <c r="R160" s="652"/>
      <c r="S160" s="652"/>
      <c r="T160" s="652"/>
      <c r="U160" s="652"/>
      <c r="V160" s="652"/>
      <c r="W160" s="652"/>
      <c r="X160" s="652"/>
      <c r="Y160" s="652"/>
      <c r="Z160" s="652"/>
      <c r="AA160" s="652"/>
      <c r="AB160" s="652"/>
      <c r="AC160" s="652"/>
      <c r="AD160" s="652"/>
      <c r="AE160" s="652"/>
      <c r="AF160" s="652"/>
      <c r="AG160" s="652"/>
      <c r="AH160" s="652"/>
      <c r="AI160" s="652"/>
      <c r="AJ160" s="652"/>
      <c r="AK160" s="652"/>
      <c r="AL160" s="652"/>
      <c r="AM160" s="652"/>
      <c r="AN160" s="22">
        <v>0.72</v>
      </c>
      <c r="AO160" s="521">
        <f t="shared" si="167"/>
        <v>507.19</v>
      </c>
      <c r="AP160" s="65">
        <f t="shared" si="168"/>
        <v>500</v>
      </c>
      <c r="AQ160" s="27"/>
      <c r="AR160" s="27"/>
      <c r="AS160" s="28">
        <f t="shared" si="169"/>
        <v>7.91</v>
      </c>
      <c r="AT160" s="29">
        <f t="shared" si="170"/>
        <v>7.5505000000000004</v>
      </c>
      <c r="AU160" s="27"/>
      <c r="AV160" s="30">
        <f t="shared" si="171"/>
        <v>507.19</v>
      </c>
      <c r="AW160" s="31"/>
      <c r="AX160" s="32">
        <f t="shared" si="172"/>
        <v>500</v>
      </c>
      <c r="AY160" s="33">
        <f t="shared" si="173"/>
        <v>7.5505000000000004</v>
      </c>
      <c r="AZ160" s="33"/>
      <c r="BA160" s="34">
        <f t="shared" si="174"/>
        <v>7.91</v>
      </c>
      <c r="BB160" s="35">
        <f>SUM(I160-I160*5%+AN160)</f>
        <v>7.5505000000000004</v>
      </c>
      <c r="BC160" s="36">
        <f>SUM(I160-I160*5%+AN160)</f>
        <v>7.5505000000000004</v>
      </c>
      <c r="BD160" s="35">
        <v>8.35</v>
      </c>
      <c r="BE160" s="1"/>
      <c r="BF160" s="1"/>
      <c r="BG160" s="1"/>
      <c r="BH160" s="1"/>
      <c r="BI160" s="1"/>
      <c r="BJ160" s="1"/>
      <c r="BK160" s="1"/>
      <c r="BL160" s="35">
        <f t="shared" si="179"/>
        <v>11.72</v>
      </c>
      <c r="BM160" s="1"/>
      <c r="BN160" s="1"/>
      <c r="BO160" s="35">
        <f>SUM(M160+AN160)</f>
        <v>8.73</v>
      </c>
      <c r="BP160" s="95"/>
      <c r="BQ160" s="95"/>
      <c r="BR160" s="95"/>
      <c r="BS160" s="95"/>
      <c r="BT160" s="95"/>
      <c r="BU160" s="95"/>
      <c r="BV160" s="35">
        <f t="shared" ref="BV160" si="180">SUM(N160+AN160)</f>
        <v>12.270000000000001</v>
      </c>
    </row>
    <row r="161" spans="1:74" x14ac:dyDescent="0.25">
      <c r="A161" s="87">
        <v>147</v>
      </c>
      <c r="B161" s="860" t="s">
        <v>149</v>
      </c>
      <c r="C161" s="861"/>
      <c r="D161" s="861"/>
      <c r="E161" s="861"/>
      <c r="F161" s="862"/>
      <c r="G161" s="62">
        <v>8.18</v>
      </c>
      <c r="H161" s="88"/>
      <c r="I161" s="22">
        <v>8.59</v>
      </c>
      <c r="J161" s="51">
        <v>1300</v>
      </c>
      <c r="K161" s="652">
        <f t="shared" si="178"/>
        <v>8.69</v>
      </c>
      <c r="L161" s="652">
        <v>11</v>
      </c>
      <c r="M161" s="730">
        <f t="shared" si="165"/>
        <v>9.1404999999999994</v>
      </c>
      <c r="N161" s="730">
        <f t="shared" si="166"/>
        <v>11.566000000000001</v>
      </c>
      <c r="O161" s="652"/>
      <c r="P161" s="652"/>
      <c r="Q161" s="652"/>
      <c r="R161" s="652"/>
      <c r="S161" s="652"/>
      <c r="T161" s="652"/>
      <c r="U161" s="652"/>
      <c r="V161" s="652"/>
      <c r="W161" s="652"/>
      <c r="X161" s="652"/>
      <c r="Y161" s="652"/>
      <c r="Z161" s="652"/>
      <c r="AA161" s="652"/>
      <c r="AB161" s="652"/>
      <c r="AC161" s="652"/>
      <c r="AD161" s="652"/>
      <c r="AE161" s="652"/>
      <c r="AF161" s="652"/>
      <c r="AG161" s="652"/>
      <c r="AH161" s="652"/>
      <c r="AI161" s="652"/>
      <c r="AJ161" s="652"/>
      <c r="AK161" s="652"/>
      <c r="AL161" s="652"/>
      <c r="AM161" s="652"/>
      <c r="AN161" s="24">
        <v>0.32</v>
      </c>
      <c r="AO161" s="521">
        <f t="shared" si="167"/>
        <v>1308.18</v>
      </c>
      <c r="AP161" s="65">
        <f t="shared" si="168"/>
        <v>1300</v>
      </c>
      <c r="AQ161" s="521"/>
      <c r="AR161" s="521"/>
      <c r="AS161" s="28">
        <f t="shared" si="169"/>
        <v>8.5</v>
      </c>
      <c r="AT161" s="29">
        <f t="shared" si="170"/>
        <v>8.0909999999999993</v>
      </c>
      <c r="AU161" s="521"/>
      <c r="AV161" s="67">
        <f t="shared" si="171"/>
        <v>1308.5899999999999</v>
      </c>
      <c r="AW161" s="31"/>
      <c r="AX161" s="32">
        <f t="shared" si="172"/>
        <v>1300</v>
      </c>
      <c r="AY161" s="33">
        <f t="shared" si="173"/>
        <v>8.0909999999999993</v>
      </c>
      <c r="AZ161" s="33"/>
      <c r="BA161" s="34">
        <f t="shared" si="174"/>
        <v>8.91</v>
      </c>
      <c r="BB161" s="35">
        <f>SUM(I161-I161*5%+AN161)</f>
        <v>8.4804999999999993</v>
      </c>
      <c r="BC161" s="36">
        <f>SUM(I161-I161*5%+AN161)</f>
        <v>8.4804999999999993</v>
      </c>
      <c r="BD161" s="35">
        <f t="shared" si="175"/>
        <v>9.01</v>
      </c>
      <c r="BE161" s="1"/>
      <c r="BF161" s="1"/>
      <c r="BG161" s="1"/>
      <c r="BH161" s="1"/>
      <c r="BI161" s="1"/>
      <c r="BJ161" s="1"/>
      <c r="BK161" s="1"/>
      <c r="BL161" s="35">
        <f t="shared" si="179"/>
        <v>11.32</v>
      </c>
      <c r="BM161" s="1"/>
      <c r="BN161" s="1"/>
      <c r="BO161" s="35">
        <f t="shared" si="176"/>
        <v>9.4604999999999997</v>
      </c>
      <c r="BP161" s="95"/>
      <c r="BQ161" s="95"/>
      <c r="BR161" s="95"/>
      <c r="BS161" s="95"/>
      <c r="BT161" s="95"/>
      <c r="BU161" s="95"/>
      <c r="BV161" s="35">
        <f t="shared" si="177"/>
        <v>11.886000000000001</v>
      </c>
    </row>
    <row r="162" spans="1:74" x14ac:dyDescent="0.25">
      <c r="A162" s="44">
        <v>148</v>
      </c>
      <c r="B162" s="53" t="s">
        <v>150</v>
      </c>
      <c r="C162" s="54"/>
      <c r="D162" s="54"/>
      <c r="E162" s="54"/>
      <c r="F162" s="61"/>
      <c r="G162" s="62">
        <v>5.73</v>
      </c>
      <c r="H162" s="63"/>
      <c r="I162" s="22">
        <v>5.73</v>
      </c>
      <c r="J162" s="51">
        <v>7500</v>
      </c>
      <c r="K162" s="652">
        <v>6.11</v>
      </c>
      <c r="L162" s="652">
        <v>11</v>
      </c>
      <c r="M162" s="730">
        <v>6.45</v>
      </c>
      <c r="N162" s="730">
        <v>11.58</v>
      </c>
      <c r="O162" s="652"/>
      <c r="P162" s="652"/>
      <c r="Q162" s="652"/>
      <c r="R162" s="652"/>
      <c r="S162" s="652"/>
      <c r="T162" s="652"/>
      <c r="U162" s="652"/>
      <c r="V162" s="652"/>
      <c r="W162" s="652"/>
      <c r="X162" s="652"/>
      <c r="Y162" s="652"/>
      <c r="Z162" s="652"/>
      <c r="AA162" s="652"/>
      <c r="AB162" s="652"/>
      <c r="AC162" s="652"/>
      <c r="AD162" s="652"/>
      <c r="AE162" s="652"/>
      <c r="AF162" s="652"/>
      <c r="AG162" s="652"/>
      <c r="AH162" s="652"/>
      <c r="AI162" s="652"/>
      <c r="AJ162" s="652"/>
      <c r="AK162" s="652"/>
      <c r="AL162" s="652"/>
      <c r="AM162" s="652"/>
      <c r="AN162" s="22">
        <v>0.9</v>
      </c>
      <c r="AO162" s="521">
        <f t="shared" si="167"/>
        <v>7505.73</v>
      </c>
      <c r="AP162" s="65">
        <f t="shared" si="168"/>
        <v>7500</v>
      </c>
      <c r="AQ162" s="27"/>
      <c r="AR162" s="27"/>
      <c r="AS162" s="28">
        <f t="shared" si="169"/>
        <v>6.6300000000000008</v>
      </c>
      <c r="AT162" s="29">
        <f t="shared" si="170"/>
        <v>6.3435000000000006</v>
      </c>
      <c r="AU162" s="27"/>
      <c r="AV162" s="30">
        <f t="shared" si="171"/>
        <v>7505.73</v>
      </c>
      <c r="AW162" s="31"/>
      <c r="AX162" s="32">
        <f t="shared" si="172"/>
        <v>7500</v>
      </c>
      <c r="AY162" s="33">
        <f t="shared" si="173"/>
        <v>6.3435000000000006</v>
      </c>
      <c r="AZ162" s="33"/>
      <c r="BA162" s="34">
        <f t="shared" si="174"/>
        <v>6.6300000000000008</v>
      </c>
      <c r="BB162" s="35"/>
      <c r="BC162" s="36"/>
      <c r="BD162" s="35">
        <f>SUM(K162+AN162)</f>
        <v>7.0100000000000007</v>
      </c>
      <c r="BE162" s="1"/>
      <c r="BF162" s="1"/>
      <c r="BG162" s="1"/>
      <c r="BH162" s="1"/>
      <c r="BI162" s="1"/>
      <c r="BJ162" s="1"/>
      <c r="BK162" s="1"/>
      <c r="BL162" s="35">
        <f t="shared" si="179"/>
        <v>11.9</v>
      </c>
      <c r="BM162" s="1"/>
      <c r="BN162" s="1"/>
      <c r="BO162" s="35">
        <f>SUM(M162+AN162)</f>
        <v>7.3500000000000005</v>
      </c>
      <c r="BP162" s="95"/>
      <c r="BQ162" s="95"/>
      <c r="BR162" s="95"/>
      <c r="BS162" s="95"/>
      <c r="BT162" s="95"/>
      <c r="BU162" s="95"/>
      <c r="BV162" s="35">
        <f>SUM(N162+AN162)</f>
        <v>12.48</v>
      </c>
    </row>
    <row r="163" spans="1:74" x14ac:dyDescent="0.25">
      <c r="A163" s="44">
        <v>149</v>
      </c>
      <c r="B163" s="53" t="s">
        <v>151</v>
      </c>
      <c r="C163" s="54"/>
      <c r="D163" s="54"/>
      <c r="E163" s="54"/>
      <c r="F163" s="61"/>
      <c r="G163" s="62">
        <v>5.73</v>
      </c>
      <c r="H163" s="63"/>
      <c r="I163" s="22">
        <v>5.73</v>
      </c>
      <c r="J163" s="51">
        <v>9600</v>
      </c>
      <c r="K163" s="652">
        <v>6.11</v>
      </c>
      <c r="L163" s="652">
        <v>11</v>
      </c>
      <c r="M163" s="730">
        <v>6.45</v>
      </c>
      <c r="N163" s="730">
        <v>11.58</v>
      </c>
      <c r="O163" s="652"/>
      <c r="P163" s="652"/>
      <c r="Q163" s="652"/>
      <c r="R163" s="652"/>
      <c r="S163" s="652"/>
      <c r="T163" s="652"/>
      <c r="U163" s="652"/>
      <c r="V163" s="652"/>
      <c r="W163" s="652"/>
      <c r="X163" s="652"/>
      <c r="Y163" s="652"/>
      <c r="Z163" s="652"/>
      <c r="AA163" s="652"/>
      <c r="AB163" s="652"/>
      <c r="AC163" s="652"/>
      <c r="AD163" s="652"/>
      <c r="AE163" s="652"/>
      <c r="AF163" s="652"/>
      <c r="AG163" s="652"/>
      <c r="AH163" s="652"/>
      <c r="AI163" s="652"/>
      <c r="AJ163" s="652"/>
      <c r="AK163" s="652"/>
      <c r="AL163" s="652"/>
      <c r="AM163" s="652"/>
      <c r="AN163" s="24">
        <v>2.5499999999999998</v>
      </c>
      <c r="AO163" s="521">
        <f t="shared" si="167"/>
        <v>9605.73</v>
      </c>
      <c r="AP163" s="65">
        <f t="shared" si="168"/>
        <v>9600</v>
      </c>
      <c r="AQ163" s="27"/>
      <c r="AR163" s="27"/>
      <c r="AS163" s="28">
        <f t="shared" si="169"/>
        <v>8.2800000000000011</v>
      </c>
      <c r="AT163" s="29">
        <f t="shared" si="170"/>
        <v>7.9935</v>
      </c>
      <c r="AU163" s="27"/>
      <c r="AV163" s="30">
        <f t="shared" si="171"/>
        <v>9605.73</v>
      </c>
      <c r="AW163" s="31"/>
      <c r="AX163" s="32">
        <f t="shared" si="172"/>
        <v>9600</v>
      </c>
      <c r="AY163" s="33">
        <f t="shared" si="173"/>
        <v>7.9935</v>
      </c>
      <c r="AZ163" s="33"/>
      <c r="BA163" s="34">
        <f t="shared" si="174"/>
        <v>8.2800000000000011</v>
      </c>
      <c r="BB163" s="35"/>
      <c r="BC163" s="36"/>
      <c r="BD163" s="35">
        <f t="shared" ref="BD163:BD191" si="181">SUM(K163+AN163)</f>
        <v>8.66</v>
      </c>
      <c r="BE163" s="1"/>
      <c r="BF163" s="1"/>
      <c r="BG163" s="1"/>
      <c r="BH163" s="1"/>
      <c r="BI163" s="1"/>
      <c r="BJ163" s="1"/>
      <c r="BK163" s="1"/>
      <c r="BL163" s="35">
        <f t="shared" si="179"/>
        <v>13.55</v>
      </c>
      <c r="BM163" s="1"/>
      <c r="BN163" s="1"/>
      <c r="BO163" s="35">
        <f t="shared" ref="BO163:BO191" si="182">SUM(M163+AN163)</f>
        <v>9</v>
      </c>
      <c r="BP163" s="95"/>
      <c r="BQ163" s="95"/>
      <c r="BR163" s="95"/>
      <c r="BS163" s="95"/>
      <c r="BT163" s="95"/>
      <c r="BU163" s="95"/>
      <c r="BV163" s="35">
        <f t="shared" ref="BV163:BV191" si="183">SUM(N163+AN163)</f>
        <v>14.129999999999999</v>
      </c>
    </row>
    <row r="164" spans="1:74" x14ac:dyDescent="0.25">
      <c r="A164" s="44">
        <v>150</v>
      </c>
      <c r="B164" s="53" t="s">
        <v>152</v>
      </c>
      <c r="C164" s="54"/>
      <c r="D164" s="54"/>
      <c r="E164" s="54"/>
      <c r="F164" s="61"/>
      <c r="G164" s="62">
        <v>5.73</v>
      </c>
      <c r="H164" s="63"/>
      <c r="I164" s="22">
        <v>5.73</v>
      </c>
      <c r="J164" s="51">
        <v>9600</v>
      </c>
      <c r="K164" s="652">
        <v>6.11</v>
      </c>
      <c r="L164" s="652">
        <v>11</v>
      </c>
      <c r="M164" s="730">
        <v>6.45</v>
      </c>
      <c r="N164" s="730">
        <v>11.58</v>
      </c>
      <c r="O164" s="652"/>
      <c r="P164" s="652"/>
      <c r="Q164" s="652"/>
      <c r="R164" s="652"/>
      <c r="S164" s="652"/>
      <c r="T164" s="652"/>
      <c r="U164" s="652"/>
      <c r="V164" s="652"/>
      <c r="W164" s="652"/>
      <c r="X164" s="652"/>
      <c r="Y164" s="652"/>
      <c r="Z164" s="652"/>
      <c r="AA164" s="652"/>
      <c r="AB164" s="652"/>
      <c r="AC164" s="652"/>
      <c r="AD164" s="652"/>
      <c r="AE164" s="652"/>
      <c r="AF164" s="652"/>
      <c r="AG164" s="652"/>
      <c r="AH164" s="652"/>
      <c r="AI164" s="652"/>
      <c r="AJ164" s="652"/>
      <c r="AK164" s="652"/>
      <c r="AL164" s="652"/>
      <c r="AM164" s="652"/>
      <c r="AN164" s="24">
        <v>1.04</v>
      </c>
      <c r="AO164" s="521">
        <f t="shared" si="167"/>
        <v>9605.73</v>
      </c>
      <c r="AP164" s="65">
        <f t="shared" si="168"/>
        <v>9600</v>
      </c>
      <c r="AQ164" s="27"/>
      <c r="AR164" s="27"/>
      <c r="AS164" s="28">
        <f t="shared" si="169"/>
        <v>6.7700000000000005</v>
      </c>
      <c r="AT164" s="29">
        <f t="shared" si="170"/>
        <v>6.4835000000000003</v>
      </c>
      <c r="AU164" s="27"/>
      <c r="AV164" s="30">
        <f t="shared" si="171"/>
        <v>9605.73</v>
      </c>
      <c r="AW164" s="31"/>
      <c r="AX164" s="32">
        <f t="shared" si="172"/>
        <v>9600</v>
      </c>
      <c r="AY164" s="33">
        <f t="shared" si="173"/>
        <v>6.4835000000000003</v>
      </c>
      <c r="AZ164" s="33"/>
      <c r="BA164" s="34">
        <f t="shared" si="174"/>
        <v>6.7700000000000005</v>
      </c>
      <c r="BB164" s="35"/>
      <c r="BC164" s="36"/>
      <c r="BD164" s="35">
        <f t="shared" si="181"/>
        <v>7.15</v>
      </c>
      <c r="BE164" s="1"/>
      <c r="BF164" s="1"/>
      <c r="BG164" s="1"/>
      <c r="BH164" s="1"/>
      <c r="BI164" s="1"/>
      <c r="BJ164" s="1"/>
      <c r="BK164" s="1"/>
      <c r="BL164" s="35">
        <f t="shared" si="179"/>
        <v>12.04</v>
      </c>
      <c r="BM164" s="1"/>
      <c r="BN164" s="1"/>
      <c r="BO164" s="35">
        <f t="shared" si="182"/>
        <v>7.49</v>
      </c>
      <c r="BP164" s="95"/>
      <c r="BQ164" s="95"/>
      <c r="BR164" s="95"/>
      <c r="BS164" s="95"/>
      <c r="BT164" s="95"/>
      <c r="BU164" s="95"/>
      <c r="BV164" s="35">
        <f t="shared" si="183"/>
        <v>12.620000000000001</v>
      </c>
    </row>
    <row r="165" spans="1:74" x14ac:dyDescent="0.25">
      <c r="A165" s="44">
        <v>151</v>
      </c>
      <c r="B165" s="53" t="s">
        <v>153</v>
      </c>
      <c r="C165" s="54"/>
      <c r="D165" s="54"/>
      <c r="E165" s="54"/>
      <c r="F165" s="61"/>
      <c r="G165" s="62">
        <v>5.73</v>
      </c>
      <c r="H165" s="63"/>
      <c r="I165" s="22">
        <v>5.73</v>
      </c>
      <c r="J165" s="51">
        <v>7500</v>
      </c>
      <c r="K165" s="652">
        <v>6.11</v>
      </c>
      <c r="L165" s="652">
        <v>11</v>
      </c>
      <c r="M165" s="730">
        <v>6.45</v>
      </c>
      <c r="N165" s="730">
        <v>11.58</v>
      </c>
      <c r="O165" s="652"/>
      <c r="P165" s="652"/>
      <c r="Q165" s="652"/>
      <c r="R165" s="652"/>
      <c r="S165" s="652"/>
      <c r="T165" s="652"/>
      <c r="U165" s="652"/>
      <c r="V165" s="652"/>
      <c r="W165" s="652"/>
      <c r="X165" s="652"/>
      <c r="Y165" s="652"/>
      <c r="Z165" s="652"/>
      <c r="AA165" s="652"/>
      <c r="AB165" s="652"/>
      <c r="AC165" s="652"/>
      <c r="AD165" s="652"/>
      <c r="AE165" s="652"/>
      <c r="AF165" s="652"/>
      <c r="AG165" s="652"/>
      <c r="AH165" s="652"/>
      <c r="AI165" s="652"/>
      <c r="AJ165" s="652"/>
      <c r="AK165" s="652"/>
      <c r="AL165" s="652"/>
      <c r="AM165" s="652"/>
      <c r="AN165" s="541">
        <v>1.04</v>
      </c>
      <c r="AO165" s="521">
        <f t="shared" si="167"/>
        <v>7505.73</v>
      </c>
      <c r="AP165" s="65">
        <f t="shared" si="168"/>
        <v>7500</v>
      </c>
      <c r="AQ165" s="27"/>
      <c r="AR165" s="27"/>
      <c r="AS165" s="28">
        <f t="shared" si="169"/>
        <v>6.7700000000000005</v>
      </c>
      <c r="AT165" s="29">
        <f t="shared" si="170"/>
        <v>6.4835000000000003</v>
      </c>
      <c r="AU165" s="27"/>
      <c r="AV165" s="30">
        <f t="shared" si="171"/>
        <v>7505.73</v>
      </c>
      <c r="AW165" s="31"/>
      <c r="AX165" s="32">
        <f t="shared" si="172"/>
        <v>7500</v>
      </c>
      <c r="AY165" s="33">
        <f t="shared" si="173"/>
        <v>6.4835000000000003</v>
      </c>
      <c r="AZ165" s="33"/>
      <c r="BA165" s="34">
        <f t="shared" si="174"/>
        <v>6.7700000000000005</v>
      </c>
      <c r="BB165" s="35">
        <f t="shared" ref="BB165:BB183" si="184">SUM(I165-I165*5%+AN165)</f>
        <v>6.4835000000000003</v>
      </c>
      <c r="BC165" s="36">
        <f t="shared" ref="BC165:BC183" si="185">SUM(I165-I165*5%+AN165)</f>
        <v>6.4835000000000003</v>
      </c>
      <c r="BD165" s="35">
        <f t="shared" si="181"/>
        <v>7.15</v>
      </c>
      <c r="BE165" s="1"/>
      <c r="BF165" s="1"/>
      <c r="BG165" s="1"/>
      <c r="BH165" s="1"/>
      <c r="BI165" s="1"/>
      <c r="BJ165" s="1"/>
      <c r="BK165" s="1"/>
      <c r="BL165" s="35">
        <f t="shared" si="179"/>
        <v>12.04</v>
      </c>
      <c r="BM165" s="1"/>
      <c r="BN165" s="1"/>
      <c r="BO165" s="35">
        <f t="shared" si="182"/>
        <v>7.49</v>
      </c>
      <c r="BP165" s="95"/>
      <c r="BQ165" s="95"/>
      <c r="BR165" s="95"/>
      <c r="BS165" s="95"/>
      <c r="BT165" s="95"/>
      <c r="BU165" s="95"/>
      <c r="BV165" s="35">
        <f t="shared" si="183"/>
        <v>12.620000000000001</v>
      </c>
    </row>
    <row r="166" spans="1:74" x14ac:dyDescent="0.25">
      <c r="A166" s="44">
        <v>152</v>
      </c>
      <c r="B166" s="53" t="s">
        <v>154</v>
      </c>
      <c r="C166" s="54"/>
      <c r="D166" s="54"/>
      <c r="E166" s="54"/>
      <c r="F166" s="61"/>
      <c r="G166" s="62">
        <v>5.73</v>
      </c>
      <c r="H166" s="63"/>
      <c r="I166" s="22">
        <v>5.73</v>
      </c>
      <c r="J166" s="51">
        <v>9600</v>
      </c>
      <c r="K166" s="652">
        <v>6.11</v>
      </c>
      <c r="L166" s="652">
        <v>11</v>
      </c>
      <c r="M166" s="730">
        <v>6.45</v>
      </c>
      <c r="N166" s="730">
        <v>11.58</v>
      </c>
      <c r="O166" s="652"/>
      <c r="P166" s="652"/>
      <c r="Q166" s="652"/>
      <c r="R166" s="652"/>
      <c r="S166" s="652"/>
      <c r="T166" s="652"/>
      <c r="U166" s="652"/>
      <c r="V166" s="652"/>
      <c r="W166" s="652"/>
      <c r="X166" s="652"/>
      <c r="Y166" s="652"/>
      <c r="Z166" s="652"/>
      <c r="AA166" s="652"/>
      <c r="AB166" s="652"/>
      <c r="AC166" s="652"/>
      <c r="AD166" s="652"/>
      <c r="AE166" s="652"/>
      <c r="AF166" s="652"/>
      <c r="AG166" s="652"/>
      <c r="AH166" s="652"/>
      <c r="AI166" s="652"/>
      <c r="AJ166" s="652"/>
      <c r="AK166" s="652"/>
      <c r="AL166" s="652"/>
      <c r="AM166" s="652"/>
      <c r="AN166" s="24">
        <v>1.35</v>
      </c>
      <c r="AO166" s="521">
        <f t="shared" si="167"/>
        <v>9605.73</v>
      </c>
      <c r="AP166" s="65">
        <f t="shared" si="168"/>
        <v>9600</v>
      </c>
      <c r="AQ166" s="27"/>
      <c r="AR166" s="27"/>
      <c r="AS166" s="28">
        <f t="shared" si="169"/>
        <v>7.08</v>
      </c>
      <c r="AT166" s="29">
        <f t="shared" si="170"/>
        <v>6.7934999999999999</v>
      </c>
      <c r="AU166" s="27"/>
      <c r="AV166" s="30">
        <f t="shared" si="171"/>
        <v>9605.73</v>
      </c>
      <c r="AW166" s="31"/>
      <c r="AX166" s="32">
        <f t="shared" si="172"/>
        <v>9600</v>
      </c>
      <c r="AY166" s="33">
        <f t="shared" si="173"/>
        <v>6.7934999999999999</v>
      </c>
      <c r="AZ166" s="33"/>
      <c r="BA166" s="34">
        <f t="shared" si="174"/>
        <v>7.08</v>
      </c>
      <c r="BB166" s="35">
        <f t="shared" si="184"/>
        <v>6.7934999999999999</v>
      </c>
      <c r="BC166" s="36">
        <f t="shared" si="185"/>
        <v>6.7934999999999999</v>
      </c>
      <c r="BD166" s="35">
        <f t="shared" si="181"/>
        <v>7.4600000000000009</v>
      </c>
      <c r="BE166" s="1"/>
      <c r="BF166" s="1"/>
      <c r="BG166" s="1"/>
      <c r="BH166" s="1"/>
      <c r="BI166" s="1"/>
      <c r="BJ166" s="1"/>
      <c r="BK166" s="1"/>
      <c r="BL166" s="35">
        <f t="shared" si="179"/>
        <v>12.35</v>
      </c>
      <c r="BM166" s="1"/>
      <c r="BN166" s="1"/>
      <c r="BO166" s="35">
        <f t="shared" si="182"/>
        <v>7.8000000000000007</v>
      </c>
      <c r="BP166" s="95"/>
      <c r="BQ166" s="95"/>
      <c r="BR166" s="95"/>
      <c r="BS166" s="95"/>
      <c r="BT166" s="95"/>
      <c r="BU166" s="95"/>
      <c r="BV166" s="35">
        <f t="shared" si="183"/>
        <v>12.93</v>
      </c>
    </row>
    <row r="167" spans="1:74" x14ac:dyDescent="0.25">
      <c r="A167" s="44">
        <v>153</v>
      </c>
      <c r="B167" s="53" t="s">
        <v>155</v>
      </c>
      <c r="C167" s="54"/>
      <c r="D167" s="54"/>
      <c r="E167" s="54"/>
      <c r="F167" s="61"/>
      <c r="G167" s="62">
        <v>5.73</v>
      </c>
      <c r="H167" s="63"/>
      <c r="I167" s="22">
        <v>5.73</v>
      </c>
      <c r="J167" s="51">
        <v>8300</v>
      </c>
      <c r="K167" s="652">
        <v>6.11</v>
      </c>
      <c r="L167" s="652">
        <v>11</v>
      </c>
      <c r="M167" s="730">
        <v>6.45</v>
      </c>
      <c r="N167" s="730">
        <v>11.58</v>
      </c>
      <c r="O167" s="652"/>
      <c r="P167" s="652"/>
      <c r="Q167" s="652"/>
      <c r="R167" s="652"/>
      <c r="S167" s="652"/>
      <c r="T167" s="652"/>
      <c r="U167" s="652"/>
      <c r="V167" s="652"/>
      <c r="W167" s="652"/>
      <c r="X167" s="652"/>
      <c r="Y167" s="652"/>
      <c r="Z167" s="652"/>
      <c r="AA167" s="652"/>
      <c r="AB167" s="652"/>
      <c r="AC167" s="652"/>
      <c r="AD167" s="652"/>
      <c r="AE167" s="652"/>
      <c r="AF167" s="652"/>
      <c r="AG167" s="652"/>
      <c r="AH167" s="652"/>
      <c r="AI167" s="652"/>
      <c r="AJ167" s="652"/>
      <c r="AK167" s="652"/>
      <c r="AL167" s="652"/>
      <c r="AM167" s="652"/>
      <c r="AN167" s="24">
        <v>1.05</v>
      </c>
      <c r="AO167" s="521">
        <f t="shared" si="167"/>
        <v>8305.73</v>
      </c>
      <c r="AP167" s="65">
        <f t="shared" si="168"/>
        <v>8300</v>
      </c>
      <c r="AQ167" s="27"/>
      <c r="AR167" s="27"/>
      <c r="AS167" s="28">
        <f t="shared" si="169"/>
        <v>6.78</v>
      </c>
      <c r="AT167" s="29">
        <f t="shared" si="170"/>
        <v>6.4935</v>
      </c>
      <c r="AU167" s="27"/>
      <c r="AV167" s="30">
        <f t="shared" si="171"/>
        <v>8305.73</v>
      </c>
      <c r="AW167" s="31"/>
      <c r="AX167" s="32">
        <f t="shared" si="172"/>
        <v>8300</v>
      </c>
      <c r="AY167" s="33">
        <f t="shared" si="173"/>
        <v>6.4935</v>
      </c>
      <c r="AZ167" s="33"/>
      <c r="BA167" s="34">
        <f t="shared" si="174"/>
        <v>6.78</v>
      </c>
      <c r="BB167" s="35">
        <f t="shared" si="184"/>
        <v>6.4935</v>
      </c>
      <c r="BC167" s="36">
        <f t="shared" si="185"/>
        <v>6.4935</v>
      </c>
      <c r="BD167" s="35">
        <f t="shared" si="181"/>
        <v>7.16</v>
      </c>
      <c r="BE167" s="1"/>
      <c r="BF167" s="1"/>
      <c r="BG167" s="1"/>
      <c r="BH167" s="1"/>
      <c r="BI167" s="1"/>
      <c r="BJ167" s="1"/>
      <c r="BK167" s="1"/>
      <c r="BL167" s="35">
        <f t="shared" si="179"/>
        <v>12.05</v>
      </c>
      <c r="BM167" s="1"/>
      <c r="BN167" s="1"/>
      <c r="BO167" s="35">
        <f t="shared" si="182"/>
        <v>7.5</v>
      </c>
      <c r="BP167" s="95"/>
      <c r="BQ167" s="95"/>
      <c r="BR167" s="95"/>
      <c r="BS167" s="95"/>
      <c r="BT167" s="95"/>
      <c r="BU167" s="95"/>
      <c r="BV167" s="35">
        <f t="shared" si="183"/>
        <v>12.63</v>
      </c>
    </row>
    <row r="168" spans="1:74" x14ac:dyDescent="0.25">
      <c r="A168" s="52">
        <v>154</v>
      </c>
      <c r="B168" s="53" t="s">
        <v>156</v>
      </c>
      <c r="C168" s="54"/>
      <c r="D168" s="54"/>
      <c r="E168" s="54"/>
      <c r="F168" s="61"/>
      <c r="G168" s="62">
        <v>5.73</v>
      </c>
      <c r="H168" s="63"/>
      <c r="I168" s="22">
        <v>5.73</v>
      </c>
      <c r="J168" s="51">
        <v>7700</v>
      </c>
      <c r="K168" s="652">
        <v>6.11</v>
      </c>
      <c r="L168" s="652">
        <v>11</v>
      </c>
      <c r="M168" s="730">
        <v>6.45</v>
      </c>
      <c r="N168" s="730">
        <v>11.58</v>
      </c>
      <c r="O168" s="652"/>
      <c r="P168" s="652"/>
      <c r="Q168" s="652"/>
      <c r="R168" s="652"/>
      <c r="S168" s="652"/>
      <c r="T168" s="652"/>
      <c r="U168" s="652"/>
      <c r="V168" s="652"/>
      <c r="W168" s="652"/>
      <c r="X168" s="652"/>
      <c r="Y168" s="652"/>
      <c r="Z168" s="652"/>
      <c r="AA168" s="652"/>
      <c r="AB168" s="652"/>
      <c r="AC168" s="652"/>
      <c r="AD168" s="652"/>
      <c r="AE168" s="652"/>
      <c r="AF168" s="652"/>
      <c r="AG168" s="652"/>
      <c r="AH168" s="652"/>
      <c r="AI168" s="652"/>
      <c r="AJ168" s="652"/>
      <c r="AK168" s="652"/>
      <c r="AL168" s="652"/>
      <c r="AM168" s="652"/>
      <c r="AN168" s="24">
        <v>0.67</v>
      </c>
      <c r="AO168" s="521">
        <f t="shared" si="167"/>
        <v>7705.73</v>
      </c>
      <c r="AP168" s="65">
        <f t="shared" si="168"/>
        <v>7700</v>
      </c>
      <c r="AQ168" s="27"/>
      <c r="AR168" s="27"/>
      <c r="AS168" s="28">
        <f t="shared" si="169"/>
        <v>6.4</v>
      </c>
      <c r="AT168" s="29">
        <f t="shared" si="170"/>
        <v>6.1135000000000002</v>
      </c>
      <c r="AU168" s="27"/>
      <c r="AV168" s="30">
        <f t="shared" si="171"/>
        <v>7705.73</v>
      </c>
      <c r="AW168" s="31"/>
      <c r="AX168" s="32">
        <f t="shared" si="172"/>
        <v>7700</v>
      </c>
      <c r="AY168" s="33">
        <f t="shared" si="173"/>
        <v>6.1135000000000002</v>
      </c>
      <c r="AZ168" s="33"/>
      <c r="BA168" s="34">
        <f t="shared" si="174"/>
        <v>6.4</v>
      </c>
      <c r="BB168" s="35">
        <f t="shared" si="184"/>
        <v>6.1135000000000002</v>
      </c>
      <c r="BC168" s="36">
        <f t="shared" si="185"/>
        <v>6.1135000000000002</v>
      </c>
      <c r="BD168" s="35">
        <f t="shared" si="181"/>
        <v>6.78</v>
      </c>
      <c r="BE168" s="1"/>
      <c r="BF168" s="1"/>
      <c r="BG168" s="1"/>
      <c r="BH168" s="1"/>
      <c r="BI168" s="1"/>
      <c r="BJ168" s="1"/>
      <c r="BK168" s="1"/>
      <c r="BL168" s="35">
        <f t="shared" si="179"/>
        <v>11.67</v>
      </c>
      <c r="BM168" s="1"/>
      <c r="BN168" s="1"/>
      <c r="BO168" s="35">
        <f t="shared" si="182"/>
        <v>7.12</v>
      </c>
      <c r="BP168" s="95"/>
      <c r="BQ168" s="95"/>
      <c r="BR168" s="95"/>
      <c r="BS168" s="95"/>
      <c r="BT168" s="95"/>
      <c r="BU168" s="95"/>
      <c r="BV168" s="35">
        <f t="shared" si="183"/>
        <v>12.25</v>
      </c>
    </row>
    <row r="169" spans="1:74" x14ac:dyDescent="0.25">
      <c r="A169" s="44">
        <v>155</v>
      </c>
      <c r="B169" s="53" t="s">
        <v>157</v>
      </c>
      <c r="C169" s="54"/>
      <c r="D169" s="54"/>
      <c r="E169" s="54"/>
      <c r="F169" s="61"/>
      <c r="G169" s="62">
        <v>5.73</v>
      </c>
      <c r="H169" s="63"/>
      <c r="I169" s="22">
        <v>5.73</v>
      </c>
      <c r="J169" s="542">
        <v>7600</v>
      </c>
      <c r="K169" s="652">
        <v>6.11</v>
      </c>
      <c r="L169" s="652">
        <v>11</v>
      </c>
      <c r="M169" s="730">
        <v>6.45</v>
      </c>
      <c r="N169" s="730">
        <v>11.58</v>
      </c>
      <c r="O169" s="652"/>
      <c r="P169" s="652"/>
      <c r="Q169" s="652"/>
      <c r="R169" s="652"/>
      <c r="S169" s="652"/>
      <c r="T169" s="652"/>
      <c r="U169" s="652"/>
      <c r="V169" s="652"/>
      <c r="W169" s="652"/>
      <c r="X169" s="652"/>
      <c r="Y169" s="652"/>
      <c r="Z169" s="652"/>
      <c r="AA169" s="652"/>
      <c r="AB169" s="652"/>
      <c r="AC169" s="652"/>
      <c r="AD169" s="652"/>
      <c r="AE169" s="652"/>
      <c r="AF169" s="652"/>
      <c r="AG169" s="652"/>
      <c r="AH169" s="652"/>
      <c r="AI169" s="652"/>
      <c r="AJ169" s="652"/>
      <c r="AK169" s="652"/>
      <c r="AL169" s="652"/>
      <c r="AM169" s="652"/>
      <c r="AN169" s="24">
        <v>0.67</v>
      </c>
      <c r="AO169" s="521">
        <f t="shared" si="167"/>
        <v>7605.73</v>
      </c>
      <c r="AP169" s="65">
        <f t="shared" si="168"/>
        <v>7600</v>
      </c>
      <c r="AQ169" s="27"/>
      <c r="AR169" s="27"/>
      <c r="AS169" s="28">
        <f t="shared" si="169"/>
        <v>6.4</v>
      </c>
      <c r="AT169" s="29">
        <f t="shared" si="170"/>
        <v>6.1135000000000002</v>
      </c>
      <c r="AU169" s="27"/>
      <c r="AV169" s="30">
        <f t="shared" si="171"/>
        <v>7605.73</v>
      </c>
      <c r="AW169" s="31"/>
      <c r="AX169" s="32">
        <f t="shared" si="172"/>
        <v>7600</v>
      </c>
      <c r="AY169" s="33">
        <f t="shared" si="173"/>
        <v>6.1135000000000002</v>
      </c>
      <c r="AZ169" s="33"/>
      <c r="BA169" s="34">
        <f t="shared" si="174"/>
        <v>6.4</v>
      </c>
      <c r="BB169" s="35">
        <f t="shared" si="184"/>
        <v>6.1135000000000002</v>
      </c>
      <c r="BC169" s="36">
        <f t="shared" si="185"/>
        <v>6.1135000000000002</v>
      </c>
      <c r="BD169" s="35">
        <f t="shared" si="181"/>
        <v>6.78</v>
      </c>
      <c r="BE169" s="1"/>
      <c r="BF169" s="1"/>
      <c r="BG169" s="1"/>
      <c r="BH169" s="1"/>
      <c r="BI169" s="1"/>
      <c r="BJ169" s="1"/>
      <c r="BK169" s="1"/>
      <c r="BL169" s="35">
        <f t="shared" si="179"/>
        <v>11.67</v>
      </c>
      <c r="BM169" s="1"/>
      <c r="BN169" s="1"/>
      <c r="BO169" s="35">
        <f t="shared" si="182"/>
        <v>7.12</v>
      </c>
      <c r="BP169" s="95"/>
      <c r="BQ169" s="95"/>
      <c r="BR169" s="95"/>
      <c r="BS169" s="95"/>
      <c r="BT169" s="95"/>
      <c r="BU169" s="95"/>
      <c r="BV169" s="35">
        <f t="shared" si="183"/>
        <v>12.25</v>
      </c>
    </row>
    <row r="170" spans="1:74" x14ac:dyDescent="0.25">
      <c r="A170" s="87">
        <v>156</v>
      </c>
      <c r="B170" s="503" t="s">
        <v>158</v>
      </c>
      <c r="C170" s="68"/>
      <c r="D170" s="68"/>
      <c r="E170" s="68"/>
      <c r="F170" s="69"/>
      <c r="G170" s="62">
        <v>5.73</v>
      </c>
      <c r="H170" s="63"/>
      <c r="I170" s="22">
        <v>5.73</v>
      </c>
      <c r="J170" s="542">
        <v>7700</v>
      </c>
      <c r="K170" s="652">
        <v>6.11</v>
      </c>
      <c r="L170" s="652">
        <v>11</v>
      </c>
      <c r="M170" s="730">
        <v>6.45</v>
      </c>
      <c r="N170" s="730">
        <v>11.58</v>
      </c>
      <c r="O170" s="652"/>
      <c r="P170" s="652"/>
      <c r="Q170" s="652"/>
      <c r="R170" s="652"/>
      <c r="S170" s="652"/>
      <c r="T170" s="652"/>
      <c r="U170" s="652"/>
      <c r="V170" s="652"/>
      <c r="W170" s="652"/>
      <c r="X170" s="652"/>
      <c r="Y170" s="652"/>
      <c r="Z170" s="652"/>
      <c r="AA170" s="652"/>
      <c r="AB170" s="652"/>
      <c r="AC170" s="652"/>
      <c r="AD170" s="652"/>
      <c r="AE170" s="652"/>
      <c r="AF170" s="652"/>
      <c r="AG170" s="652"/>
      <c r="AH170" s="652"/>
      <c r="AI170" s="652"/>
      <c r="AJ170" s="652"/>
      <c r="AK170" s="652"/>
      <c r="AL170" s="652"/>
      <c r="AM170" s="652"/>
      <c r="AN170" s="24">
        <v>0.67</v>
      </c>
      <c r="AO170" s="521">
        <f t="shared" si="167"/>
        <v>7705.73</v>
      </c>
      <c r="AP170" s="65">
        <f t="shared" si="168"/>
        <v>7700</v>
      </c>
      <c r="AQ170" s="27"/>
      <c r="AR170" s="27"/>
      <c r="AS170" s="28">
        <f t="shared" si="169"/>
        <v>6.4</v>
      </c>
      <c r="AT170" s="29">
        <f t="shared" si="170"/>
        <v>6.1135000000000002</v>
      </c>
      <c r="AU170" s="27"/>
      <c r="AV170" s="30">
        <f t="shared" si="171"/>
        <v>7705.73</v>
      </c>
      <c r="AW170" s="31"/>
      <c r="AX170" s="32">
        <f t="shared" si="172"/>
        <v>7700</v>
      </c>
      <c r="AY170" s="33">
        <f t="shared" si="173"/>
        <v>6.1135000000000002</v>
      </c>
      <c r="AZ170" s="33"/>
      <c r="BA170" s="34">
        <f t="shared" si="174"/>
        <v>6.4</v>
      </c>
      <c r="BB170" s="35">
        <f t="shared" si="184"/>
        <v>6.1135000000000002</v>
      </c>
      <c r="BC170" s="36">
        <f t="shared" si="185"/>
        <v>6.1135000000000002</v>
      </c>
      <c r="BD170" s="35">
        <f t="shared" si="181"/>
        <v>6.78</v>
      </c>
      <c r="BE170" s="1"/>
      <c r="BF170" s="1"/>
      <c r="BG170" s="1"/>
      <c r="BH170" s="1"/>
      <c r="BI170" s="1"/>
      <c r="BJ170" s="1"/>
      <c r="BK170" s="1"/>
      <c r="BL170" s="35">
        <f t="shared" si="179"/>
        <v>11.67</v>
      </c>
      <c r="BM170" s="1"/>
      <c r="BN170" s="1"/>
      <c r="BO170" s="35">
        <f t="shared" si="182"/>
        <v>7.12</v>
      </c>
      <c r="BP170" s="95"/>
      <c r="BQ170" s="95"/>
      <c r="BR170" s="95"/>
      <c r="BS170" s="95"/>
      <c r="BT170" s="95"/>
      <c r="BU170" s="95"/>
      <c r="BV170" s="35">
        <f t="shared" si="183"/>
        <v>12.25</v>
      </c>
    </row>
    <row r="171" spans="1:74" x14ac:dyDescent="0.25">
      <c r="A171" s="44">
        <v>157</v>
      </c>
      <c r="B171" s="593" t="s">
        <v>159</v>
      </c>
      <c r="C171" s="94"/>
      <c r="D171" s="94"/>
      <c r="E171" s="94"/>
      <c r="F171" s="543"/>
      <c r="G171" s="62">
        <v>5.73</v>
      </c>
      <c r="H171" s="63"/>
      <c r="I171" s="22">
        <v>5.73</v>
      </c>
      <c r="J171" s="51">
        <v>7700</v>
      </c>
      <c r="K171" s="652">
        <v>6.11</v>
      </c>
      <c r="L171" s="652">
        <v>11</v>
      </c>
      <c r="M171" s="730">
        <v>6.45</v>
      </c>
      <c r="N171" s="730">
        <v>11.58</v>
      </c>
      <c r="O171" s="652"/>
      <c r="P171" s="652"/>
      <c r="Q171" s="652"/>
      <c r="R171" s="652"/>
      <c r="S171" s="652"/>
      <c r="T171" s="652"/>
      <c r="U171" s="652"/>
      <c r="V171" s="652"/>
      <c r="W171" s="652"/>
      <c r="X171" s="652"/>
      <c r="Y171" s="652"/>
      <c r="Z171" s="652"/>
      <c r="AA171" s="652"/>
      <c r="AB171" s="652"/>
      <c r="AC171" s="652"/>
      <c r="AD171" s="652"/>
      <c r="AE171" s="652"/>
      <c r="AF171" s="652"/>
      <c r="AG171" s="652"/>
      <c r="AH171" s="652"/>
      <c r="AI171" s="652"/>
      <c r="AJ171" s="652"/>
      <c r="AK171" s="652"/>
      <c r="AL171" s="652"/>
      <c r="AM171" s="652"/>
      <c r="AN171" s="24">
        <v>0.67</v>
      </c>
      <c r="AO171" s="521">
        <f t="shared" si="167"/>
        <v>7705.73</v>
      </c>
      <c r="AP171" s="65">
        <f t="shared" si="168"/>
        <v>7700</v>
      </c>
      <c r="AQ171" s="27"/>
      <c r="AR171" s="27"/>
      <c r="AS171" s="28">
        <f t="shared" si="169"/>
        <v>6.4</v>
      </c>
      <c r="AT171" s="29">
        <f t="shared" si="170"/>
        <v>6.1135000000000002</v>
      </c>
      <c r="AU171" s="27"/>
      <c r="AV171" s="30">
        <f t="shared" si="171"/>
        <v>7705.73</v>
      </c>
      <c r="AW171" s="31"/>
      <c r="AX171" s="32">
        <f t="shared" si="172"/>
        <v>7700</v>
      </c>
      <c r="AY171" s="33">
        <f t="shared" si="173"/>
        <v>6.1135000000000002</v>
      </c>
      <c r="AZ171" s="33"/>
      <c r="BA171" s="34">
        <f t="shared" si="174"/>
        <v>6.4</v>
      </c>
      <c r="BB171" s="35">
        <f t="shared" si="184"/>
        <v>6.1135000000000002</v>
      </c>
      <c r="BC171" s="36">
        <f t="shared" si="185"/>
        <v>6.1135000000000002</v>
      </c>
      <c r="BD171" s="35">
        <f t="shared" si="181"/>
        <v>6.78</v>
      </c>
      <c r="BE171" s="1"/>
      <c r="BF171" s="1"/>
      <c r="BG171" s="1"/>
      <c r="BH171" s="1"/>
      <c r="BI171" s="1"/>
      <c r="BJ171" s="1"/>
      <c r="BK171" s="1"/>
      <c r="BL171" s="35">
        <f t="shared" si="179"/>
        <v>11.67</v>
      </c>
      <c r="BM171" s="1"/>
      <c r="BN171" s="1"/>
      <c r="BO171" s="35">
        <f t="shared" si="182"/>
        <v>7.12</v>
      </c>
      <c r="BP171" s="95"/>
      <c r="BQ171" s="95"/>
      <c r="BR171" s="95"/>
      <c r="BS171" s="95"/>
      <c r="BT171" s="95"/>
      <c r="BU171" s="95"/>
      <c r="BV171" s="35">
        <f t="shared" si="183"/>
        <v>12.25</v>
      </c>
    </row>
    <row r="172" spans="1:74" x14ac:dyDescent="0.25">
      <c r="A172" s="87">
        <v>158</v>
      </c>
      <c r="B172" s="503" t="s">
        <v>160</v>
      </c>
      <c r="C172" s="68"/>
      <c r="D172" s="68"/>
      <c r="E172" s="68"/>
      <c r="F172" s="69"/>
      <c r="G172" s="62">
        <v>5.73</v>
      </c>
      <c r="H172" s="63"/>
      <c r="I172" s="22">
        <v>5.73</v>
      </c>
      <c r="J172" s="542">
        <v>7700</v>
      </c>
      <c r="K172" s="652">
        <v>6.11</v>
      </c>
      <c r="L172" s="652">
        <v>11</v>
      </c>
      <c r="M172" s="730">
        <v>6.45</v>
      </c>
      <c r="N172" s="730">
        <v>11.58</v>
      </c>
      <c r="O172" s="652"/>
      <c r="P172" s="652"/>
      <c r="Q172" s="652"/>
      <c r="R172" s="652"/>
      <c r="S172" s="652"/>
      <c r="T172" s="652"/>
      <c r="U172" s="652"/>
      <c r="V172" s="652"/>
      <c r="W172" s="652"/>
      <c r="X172" s="652"/>
      <c r="Y172" s="652"/>
      <c r="Z172" s="652"/>
      <c r="AA172" s="652"/>
      <c r="AB172" s="652"/>
      <c r="AC172" s="652"/>
      <c r="AD172" s="652"/>
      <c r="AE172" s="652"/>
      <c r="AF172" s="652"/>
      <c r="AG172" s="652"/>
      <c r="AH172" s="652"/>
      <c r="AI172" s="652"/>
      <c r="AJ172" s="652"/>
      <c r="AK172" s="652"/>
      <c r="AL172" s="652"/>
      <c r="AM172" s="652"/>
      <c r="AN172" s="24">
        <v>0.67</v>
      </c>
      <c r="AO172" s="521">
        <f t="shared" si="167"/>
        <v>7705.73</v>
      </c>
      <c r="AP172" s="65">
        <f t="shared" si="168"/>
        <v>7700</v>
      </c>
      <c r="AQ172" s="27"/>
      <c r="AR172" s="27"/>
      <c r="AS172" s="28">
        <f t="shared" si="169"/>
        <v>6.4</v>
      </c>
      <c r="AT172" s="29">
        <f t="shared" si="170"/>
        <v>6.1135000000000002</v>
      </c>
      <c r="AU172" s="27"/>
      <c r="AV172" s="30">
        <f t="shared" si="171"/>
        <v>7705.73</v>
      </c>
      <c r="AW172" s="31"/>
      <c r="AX172" s="32">
        <f t="shared" si="172"/>
        <v>7700</v>
      </c>
      <c r="AY172" s="33">
        <f t="shared" si="173"/>
        <v>6.1135000000000002</v>
      </c>
      <c r="AZ172" s="33"/>
      <c r="BA172" s="34">
        <f t="shared" si="174"/>
        <v>6.4</v>
      </c>
      <c r="BB172" s="35">
        <f t="shared" si="184"/>
        <v>6.1135000000000002</v>
      </c>
      <c r="BC172" s="36">
        <f t="shared" si="185"/>
        <v>6.1135000000000002</v>
      </c>
      <c r="BD172" s="35">
        <f t="shared" si="181"/>
        <v>6.78</v>
      </c>
      <c r="BE172" s="1"/>
      <c r="BF172" s="1"/>
      <c r="BG172" s="1"/>
      <c r="BH172" s="1"/>
      <c r="BI172" s="1"/>
      <c r="BJ172" s="1"/>
      <c r="BK172" s="1"/>
      <c r="BL172" s="35">
        <f t="shared" si="179"/>
        <v>11.67</v>
      </c>
      <c r="BM172" s="1"/>
      <c r="BN172" s="1"/>
      <c r="BO172" s="35">
        <f t="shared" si="182"/>
        <v>7.12</v>
      </c>
      <c r="BP172" s="95"/>
      <c r="BQ172" s="95"/>
      <c r="BR172" s="95"/>
      <c r="BS172" s="95"/>
      <c r="BT172" s="95"/>
      <c r="BU172" s="95"/>
      <c r="BV172" s="35">
        <f t="shared" si="183"/>
        <v>12.25</v>
      </c>
    </row>
    <row r="173" spans="1:74" x14ac:dyDescent="0.25">
      <c r="A173" s="44">
        <v>159</v>
      </c>
      <c r="B173" s="53" t="s">
        <v>161</v>
      </c>
      <c r="C173" s="54"/>
      <c r="D173" s="54"/>
      <c r="E173" s="54"/>
      <c r="F173" s="61"/>
      <c r="G173" s="62">
        <v>5.73</v>
      </c>
      <c r="H173" s="63"/>
      <c r="I173" s="22">
        <v>5.73</v>
      </c>
      <c r="J173" s="51">
        <v>7700</v>
      </c>
      <c r="K173" s="652">
        <v>6.11</v>
      </c>
      <c r="L173" s="652">
        <v>11</v>
      </c>
      <c r="M173" s="730">
        <v>6.45</v>
      </c>
      <c r="N173" s="730">
        <v>11.58</v>
      </c>
      <c r="O173" s="652"/>
      <c r="P173" s="652"/>
      <c r="Q173" s="652"/>
      <c r="R173" s="652"/>
      <c r="S173" s="652"/>
      <c r="T173" s="652"/>
      <c r="U173" s="652"/>
      <c r="V173" s="652"/>
      <c r="W173" s="652"/>
      <c r="X173" s="652"/>
      <c r="Y173" s="652"/>
      <c r="Z173" s="652"/>
      <c r="AA173" s="652"/>
      <c r="AB173" s="652"/>
      <c r="AC173" s="652"/>
      <c r="AD173" s="652"/>
      <c r="AE173" s="652"/>
      <c r="AF173" s="652"/>
      <c r="AG173" s="652"/>
      <c r="AH173" s="652"/>
      <c r="AI173" s="652"/>
      <c r="AJ173" s="652"/>
      <c r="AK173" s="652"/>
      <c r="AL173" s="652"/>
      <c r="AM173" s="652"/>
      <c r="AN173" s="24">
        <v>0.67</v>
      </c>
      <c r="AO173" s="521">
        <f t="shared" si="167"/>
        <v>7705.73</v>
      </c>
      <c r="AP173" s="65">
        <f t="shared" si="168"/>
        <v>7700</v>
      </c>
      <c r="AQ173" s="27"/>
      <c r="AR173" s="27"/>
      <c r="AS173" s="28">
        <f t="shared" si="169"/>
        <v>6.4</v>
      </c>
      <c r="AT173" s="29">
        <f t="shared" si="170"/>
        <v>6.1135000000000002</v>
      </c>
      <c r="AU173" s="27"/>
      <c r="AV173" s="30">
        <f t="shared" si="171"/>
        <v>7705.73</v>
      </c>
      <c r="AW173" s="31"/>
      <c r="AX173" s="32">
        <f t="shared" si="172"/>
        <v>7700</v>
      </c>
      <c r="AY173" s="33">
        <f t="shared" si="173"/>
        <v>6.1135000000000002</v>
      </c>
      <c r="AZ173" s="33"/>
      <c r="BA173" s="34">
        <f t="shared" si="174"/>
        <v>6.4</v>
      </c>
      <c r="BB173" s="35">
        <f t="shared" si="184"/>
        <v>6.1135000000000002</v>
      </c>
      <c r="BC173" s="36">
        <f t="shared" si="185"/>
        <v>6.1135000000000002</v>
      </c>
      <c r="BD173" s="35">
        <f t="shared" si="181"/>
        <v>6.78</v>
      </c>
      <c r="BE173" s="1"/>
      <c r="BF173" s="1"/>
      <c r="BG173" s="1"/>
      <c r="BH173" s="1"/>
      <c r="BI173" s="1"/>
      <c r="BJ173" s="1"/>
      <c r="BK173" s="1"/>
      <c r="BL173" s="35">
        <f t="shared" si="179"/>
        <v>11.67</v>
      </c>
      <c r="BM173" s="1"/>
      <c r="BN173" s="1"/>
      <c r="BO173" s="35">
        <f t="shared" si="182"/>
        <v>7.12</v>
      </c>
      <c r="BP173" s="95"/>
      <c r="BQ173" s="95"/>
      <c r="BR173" s="95"/>
      <c r="BS173" s="95"/>
      <c r="BT173" s="95"/>
      <c r="BU173" s="95"/>
      <c r="BV173" s="35">
        <f t="shared" si="183"/>
        <v>12.25</v>
      </c>
    </row>
    <row r="174" spans="1:74" x14ac:dyDescent="0.25">
      <c r="A174" s="44">
        <v>160</v>
      </c>
      <c r="B174" s="53" t="s">
        <v>162</v>
      </c>
      <c r="C174" s="54"/>
      <c r="D174" s="54"/>
      <c r="E174" s="54"/>
      <c r="F174" s="61"/>
      <c r="G174" s="62">
        <v>5.73</v>
      </c>
      <c r="H174" s="63"/>
      <c r="I174" s="22">
        <v>5.73</v>
      </c>
      <c r="J174" s="51">
        <v>6600</v>
      </c>
      <c r="K174" s="652">
        <v>6.11</v>
      </c>
      <c r="L174" s="652">
        <v>11</v>
      </c>
      <c r="M174" s="730">
        <v>6.45</v>
      </c>
      <c r="N174" s="730">
        <v>11.58</v>
      </c>
      <c r="O174" s="652"/>
      <c r="P174" s="652"/>
      <c r="Q174" s="652"/>
      <c r="R174" s="652"/>
      <c r="S174" s="652"/>
      <c r="T174" s="652"/>
      <c r="U174" s="652"/>
      <c r="V174" s="652"/>
      <c r="W174" s="652"/>
      <c r="X174" s="652"/>
      <c r="Y174" s="652"/>
      <c r="Z174" s="652"/>
      <c r="AA174" s="652"/>
      <c r="AB174" s="652"/>
      <c r="AC174" s="652"/>
      <c r="AD174" s="652"/>
      <c r="AE174" s="652"/>
      <c r="AF174" s="652"/>
      <c r="AG174" s="652"/>
      <c r="AH174" s="652"/>
      <c r="AI174" s="652"/>
      <c r="AJ174" s="652"/>
      <c r="AK174" s="652"/>
      <c r="AL174" s="652"/>
      <c r="AM174" s="652"/>
      <c r="AN174" s="24">
        <v>0.79</v>
      </c>
      <c r="AO174" s="521">
        <f t="shared" si="167"/>
        <v>6605.73</v>
      </c>
      <c r="AP174" s="65">
        <f t="shared" si="168"/>
        <v>6600</v>
      </c>
      <c r="AQ174" s="27"/>
      <c r="AR174" s="27"/>
      <c r="AS174" s="28">
        <f t="shared" si="169"/>
        <v>6.5200000000000005</v>
      </c>
      <c r="AT174" s="29">
        <f t="shared" si="170"/>
        <v>6.2335000000000003</v>
      </c>
      <c r="AU174" s="27"/>
      <c r="AV174" s="30">
        <f t="shared" si="171"/>
        <v>6605.73</v>
      </c>
      <c r="AW174" s="31"/>
      <c r="AX174" s="32">
        <f t="shared" si="172"/>
        <v>6600</v>
      </c>
      <c r="AY174" s="33">
        <f t="shared" si="173"/>
        <v>6.2335000000000003</v>
      </c>
      <c r="AZ174" s="33"/>
      <c r="BA174" s="34">
        <f t="shared" si="174"/>
        <v>6.5200000000000005</v>
      </c>
      <c r="BB174" s="35">
        <f t="shared" si="184"/>
        <v>6.2335000000000003</v>
      </c>
      <c r="BC174" s="36">
        <f t="shared" si="185"/>
        <v>6.2335000000000003</v>
      </c>
      <c r="BD174" s="35">
        <f t="shared" si="181"/>
        <v>6.9</v>
      </c>
      <c r="BE174" s="1"/>
      <c r="BF174" s="1"/>
      <c r="BG174" s="1"/>
      <c r="BH174" s="1"/>
      <c r="BI174" s="1"/>
      <c r="BJ174" s="1"/>
      <c r="BK174" s="1"/>
      <c r="BL174" s="35">
        <f t="shared" si="179"/>
        <v>11.79</v>
      </c>
      <c r="BM174" s="1"/>
      <c r="BN174" s="1"/>
      <c r="BO174" s="35">
        <f t="shared" si="182"/>
        <v>7.24</v>
      </c>
      <c r="BP174" s="95"/>
      <c r="BQ174" s="95"/>
      <c r="BR174" s="95"/>
      <c r="BS174" s="95"/>
      <c r="BT174" s="95"/>
      <c r="BU174" s="95"/>
      <c r="BV174" s="35">
        <f t="shared" si="183"/>
        <v>12.370000000000001</v>
      </c>
    </row>
    <row r="175" spans="1:74" x14ac:dyDescent="0.25">
      <c r="A175" s="44">
        <v>161</v>
      </c>
      <c r="B175" s="593" t="s">
        <v>163</v>
      </c>
      <c r="C175" s="94"/>
      <c r="D175" s="94"/>
      <c r="E175" s="94"/>
      <c r="F175" s="543"/>
      <c r="G175" s="62">
        <v>5.73</v>
      </c>
      <c r="H175" s="63"/>
      <c r="I175" s="22">
        <v>5.73</v>
      </c>
      <c r="J175" s="51">
        <v>7600</v>
      </c>
      <c r="K175" s="652">
        <v>6.11</v>
      </c>
      <c r="L175" s="652">
        <v>11</v>
      </c>
      <c r="M175" s="730">
        <v>6.45</v>
      </c>
      <c r="N175" s="730">
        <v>11.58</v>
      </c>
      <c r="O175" s="652"/>
      <c r="P175" s="652"/>
      <c r="Q175" s="652"/>
      <c r="R175" s="652"/>
      <c r="S175" s="652"/>
      <c r="T175" s="652"/>
      <c r="U175" s="652"/>
      <c r="V175" s="652"/>
      <c r="W175" s="652"/>
      <c r="X175" s="652"/>
      <c r="Y175" s="652"/>
      <c r="Z175" s="652"/>
      <c r="AA175" s="652"/>
      <c r="AB175" s="652"/>
      <c r="AC175" s="652"/>
      <c r="AD175" s="652"/>
      <c r="AE175" s="652"/>
      <c r="AF175" s="652"/>
      <c r="AG175" s="652"/>
      <c r="AH175" s="652"/>
      <c r="AI175" s="652"/>
      <c r="AJ175" s="652"/>
      <c r="AK175" s="652"/>
      <c r="AL175" s="652"/>
      <c r="AM175" s="652"/>
      <c r="AN175" s="24">
        <v>0.65</v>
      </c>
      <c r="AO175" s="521">
        <f t="shared" si="167"/>
        <v>7605.73</v>
      </c>
      <c r="AP175" s="65">
        <f t="shared" si="168"/>
        <v>7600</v>
      </c>
      <c r="AQ175" s="27"/>
      <c r="AR175" s="27"/>
      <c r="AS175" s="28">
        <f t="shared" si="169"/>
        <v>6.3800000000000008</v>
      </c>
      <c r="AT175" s="29">
        <f t="shared" si="170"/>
        <v>6.0935000000000006</v>
      </c>
      <c r="AU175" s="27"/>
      <c r="AV175" s="30">
        <f t="shared" si="171"/>
        <v>7605.73</v>
      </c>
      <c r="AW175" s="31"/>
      <c r="AX175" s="32">
        <f t="shared" si="172"/>
        <v>7600</v>
      </c>
      <c r="AY175" s="33">
        <f t="shared" si="173"/>
        <v>6.0935000000000006</v>
      </c>
      <c r="AZ175" s="33"/>
      <c r="BA175" s="34">
        <f t="shared" si="174"/>
        <v>6.3800000000000008</v>
      </c>
      <c r="BB175" s="35">
        <f t="shared" si="184"/>
        <v>6.0935000000000006</v>
      </c>
      <c r="BC175" s="36">
        <f t="shared" si="185"/>
        <v>6.0935000000000006</v>
      </c>
      <c r="BD175" s="35">
        <f t="shared" si="181"/>
        <v>6.7600000000000007</v>
      </c>
      <c r="BE175" s="1"/>
      <c r="BF175" s="1"/>
      <c r="BG175" s="1"/>
      <c r="BH175" s="1"/>
      <c r="BI175" s="1"/>
      <c r="BJ175" s="1"/>
      <c r="BK175" s="1"/>
      <c r="BL175" s="35">
        <f t="shared" si="179"/>
        <v>11.65</v>
      </c>
      <c r="BM175" s="1"/>
      <c r="BN175" s="1"/>
      <c r="BO175" s="35">
        <f t="shared" si="182"/>
        <v>7.1000000000000005</v>
      </c>
      <c r="BP175" s="95"/>
      <c r="BQ175" s="95"/>
      <c r="BR175" s="95"/>
      <c r="BS175" s="95"/>
      <c r="BT175" s="95"/>
      <c r="BU175" s="95"/>
      <c r="BV175" s="35">
        <f t="shared" si="183"/>
        <v>12.23</v>
      </c>
    </row>
    <row r="176" spans="1:74" x14ac:dyDescent="0.25">
      <c r="A176" s="87">
        <v>162</v>
      </c>
      <c r="B176" s="593" t="s">
        <v>164</v>
      </c>
      <c r="C176" s="94"/>
      <c r="D176" s="94"/>
      <c r="E176" s="94"/>
      <c r="F176" s="543"/>
      <c r="G176" s="62">
        <v>5.73</v>
      </c>
      <c r="H176" s="63"/>
      <c r="I176" s="22">
        <v>5.73</v>
      </c>
      <c r="J176" s="51">
        <v>7500</v>
      </c>
      <c r="K176" s="652">
        <v>6.11</v>
      </c>
      <c r="L176" s="652">
        <v>11</v>
      </c>
      <c r="M176" s="730">
        <v>6.45</v>
      </c>
      <c r="N176" s="730">
        <v>11.58</v>
      </c>
      <c r="O176" s="652"/>
      <c r="P176" s="652"/>
      <c r="Q176" s="652"/>
      <c r="R176" s="652"/>
      <c r="S176" s="652"/>
      <c r="T176" s="652"/>
      <c r="U176" s="652"/>
      <c r="V176" s="652"/>
      <c r="W176" s="652"/>
      <c r="X176" s="652"/>
      <c r="Y176" s="652"/>
      <c r="Z176" s="652"/>
      <c r="AA176" s="652"/>
      <c r="AB176" s="652"/>
      <c r="AC176" s="652"/>
      <c r="AD176" s="652"/>
      <c r="AE176" s="652"/>
      <c r="AF176" s="652"/>
      <c r="AG176" s="652"/>
      <c r="AH176" s="652"/>
      <c r="AI176" s="652"/>
      <c r="AJ176" s="652"/>
      <c r="AK176" s="652"/>
      <c r="AL176" s="652"/>
      <c r="AM176" s="652"/>
      <c r="AN176" s="24">
        <v>0.65</v>
      </c>
      <c r="AO176" s="521">
        <f t="shared" si="167"/>
        <v>7505.73</v>
      </c>
      <c r="AP176" s="65">
        <f t="shared" si="168"/>
        <v>7500</v>
      </c>
      <c r="AQ176" s="27"/>
      <c r="AR176" s="27"/>
      <c r="AS176" s="28">
        <f t="shared" si="169"/>
        <v>6.3800000000000008</v>
      </c>
      <c r="AT176" s="29">
        <f t="shared" si="170"/>
        <v>6.0935000000000006</v>
      </c>
      <c r="AU176" s="27"/>
      <c r="AV176" s="30">
        <f t="shared" si="171"/>
        <v>7505.73</v>
      </c>
      <c r="AW176" s="31"/>
      <c r="AX176" s="32">
        <f t="shared" si="172"/>
        <v>7500</v>
      </c>
      <c r="AY176" s="33">
        <f t="shared" si="173"/>
        <v>6.0935000000000006</v>
      </c>
      <c r="AZ176" s="33"/>
      <c r="BA176" s="34">
        <f t="shared" si="174"/>
        <v>6.3800000000000008</v>
      </c>
      <c r="BB176" s="35">
        <f t="shared" si="184"/>
        <v>6.0935000000000006</v>
      </c>
      <c r="BC176" s="36">
        <f t="shared" si="185"/>
        <v>6.0935000000000006</v>
      </c>
      <c r="BD176" s="35">
        <f t="shared" si="181"/>
        <v>6.7600000000000007</v>
      </c>
      <c r="BE176" s="1"/>
      <c r="BF176" s="1"/>
      <c r="BG176" s="1"/>
      <c r="BH176" s="1"/>
      <c r="BI176" s="1"/>
      <c r="BJ176" s="1"/>
      <c r="BK176" s="1"/>
      <c r="BL176" s="35">
        <f t="shared" si="179"/>
        <v>11.65</v>
      </c>
      <c r="BM176" s="1"/>
      <c r="BN176" s="1"/>
      <c r="BO176" s="35">
        <f t="shared" si="182"/>
        <v>7.1000000000000005</v>
      </c>
      <c r="BP176" s="95"/>
      <c r="BQ176" s="95"/>
      <c r="BR176" s="95"/>
      <c r="BS176" s="95"/>
      <c r="BT176" s="95"/>
      <c r="BU176" s="95"/>
      <c r="BV176" s="35">
        <f t="shared" si="183"/>
        <v>12.23</v>
      </c>
    </row>
    <row r="177" spans="1:74" x14ac:dyDescent="0.25">
      <c r="A177" s="44">
        <v>163</v>
      </c>
      <c r="B177" s="53" t="s">
        <v>165</v>
      </c>
      <c r="C177" s="54"/>
      <c r="D177" s="54"/>
      <c r="E177" s="54"/>
      <c r="F177" s="61"/>
      <c r="G177" s="62">
        <v>5.73</v>
      </c>
      <c r="H177" s="63"/>
      <c r="I177" s="22">
        <v>5.73</v>
      </c>
      <c r="J177" s="51">
        <v>25500</v>
      </c>
      <c r="K177" s="652">
        <v>6.11</v>
      </c>
      <c r="L177" s="652">
        <v>11</v>
      </c>
      <c r="M177" s="730">
        <v>6.45</v>
      </c>
      <c r="N177" s="730">
        <v>11.58</v>
      </c>
      <c r="O177" s="652"/>
      <c r="P177" s="652"/>
      <c r="Q177" s="652"/>
      <c r="R177" s="652"/>
      <c r="S177" s="652"/>
      <c r="T177" s="652"/>
      <c r="U177" s="652"/>
      <c r="V177" s="652"/>
      <c r="W177" s="652"/>
      <c r="X177" s="652"/>
      <c r="Y177" s="652"/>
      <c r="Z177" s="652"/>
      <c r="AA177" s="652"/>
      <c r="AB177" s="652"/>
      <c r="AC177" s="652"/>
      <c r="AD177" s="652"/>
      <c r="AE177" s="652"/>
      <c r="AF177" s="652"/>
      <c r="AG177" s="652"/>
      <c r="AH177" s="652"/>
      <c r="AI177" s="652"/>
      <c r="AJ177" s="652"/>
      <c r="AK177" s="652"/>
      <c r="AL177" s="652"/>
      <c r="AM177" s="652"/>
      <c r="AN177" s="22">
        <v>3.32</v>
      </c>
      <c r="AO177" s="521">
        <f t="shared" si="167"/>
        <v>25505.73</v>
      </c>
      <c r="AP177" s="65">
        <f t="shared" si="168"/>
        <v>25500</v>
      </c>
      <c r="AQ177" s="27"/>
      <c r="AR177" s="27"/>
      <c r="AS177" s="28">
        <f t="shared" si="169"/>
        <v>9.0500000000000007</v>
      </c>
      <c r="AT177" s="29">
        <f t="shared" si="170"/>
        <v>8.7635000000000005</v>
      </c>
      <c r="AU177" s="27"/>
      <c r="AV177" s="30">
        <f t="shared" si="171"/>
        <v>25505.73</v>
      </c>
      <c r="AW177" s="31"/>
      <c r="AX177" s="32">
        <f t="shared" si="172"/>
        <v>25500</v>
      </c>
      <c r="AY177" s="33">
        <f t="shared" si="173"/>
        <v>8.7635000000000005</v>
      </c>
      <c r="AZ177" s="33"/>
      <c r="BA177" s="34">
        <f t="shared" si="174"/>
        <v>9.0500000000000007</v>
      </c>
      <c r="BB177" s="35">
        <f t="shared" si="184"/>
        <v>8.7635000000000005</v>
      </c>
      <c r="BC177" s="36">
        <f t="shared" si="185"/>
        <v>8.7635000000000005</v>
      </c>
      <c r="BD177" s="35">
        <f t="shared" si="181"/>
        <v>9.43</v>
      </c>
      <c r="BE177" s="1"/>
      <c r="BF177" s="1"/>
      <c r="BG177" s="1"/>
      <c r="BH177" s="1"/>
      <c r="BI177" s="1"/>
      <c r="BJ177" s="1"/>
      <c r="BK177" s="1"/>
      <c r="BL177" s="35">
        <f t="shared" si="179"/>
        <v>14.32</v>
      </c>
      <c r="BM177" s="1"/>
      <c r="BN177" s="1"/>
      <c r="BO177" s="35">
        <f t="shared" si="182"/>
        <v>9.77</v>
      </c>
      <c r="BP177" s="95"/>
      <c r="BQ177" s="95"/>
      <c r="BR177" s="95"/>
      <c r="BS177" s="95"/>
      <c r="BT177" s="95"/>
      <c r="BU177" s="95"/>
      <c r="BV177" s="35">
        <f t="shared" si="183"/>
        <v>14.9</v>
      </c>
    </row>
    <row r="178" spans="1:74" x14ac:dyDescent="0.25">
      <c r="A178" s="44">
        <v>164</v>
      </c>
      <c r="B178" s="53" t="s">
        <v>166</v>
      </c>
      <c r="C178" s="54"/>
      <c r="D178" s="54"/>
      <c r="E178" s="54"/>
      <c r="F178" s="61"/>
      <c r="G178" s="62">
        <v>5.73</v>
      </c>
      <c r="H178" s="63"/>
      <c r="I178" s="22">
        <v>5.73</v>
      </c>
      <c r="J178" s="51">
        <v>3800</v>
      </c>
      <c r="K178" s="652">
        <v>6.11</v>
      </c>
      <c r="L178" s="652">
        <v>11</v>
      </c>
      <c r="M178" s="730">
        <v>6.45</v>
      </c>
      <c r="N178" s="730">
        <v>11.58</v>
      </c>
      <c r="O178" s="652"/>
      <c r="P178" s="652"/>
      <c r="Q178" s="652"/>
      <c r="R178" s="652"/>
      <c r="S178" s="652"/>
      <c r="T178" s="652"/>
      <c r="U178" s="652"/>
      <c r="V178" s="652"/>
      <c r="W178" s="652"/>
      <c r="X178" s="652"/>
      <c r="Y178" s="652"/>
      <c r="Z178" s="652"/>
      <c r="AA178" s="652"/>
      <c r="AB178" s="652"/>
      <c r="AC178" s="652"/>
      <c r="AD178" s="652"/>
      <c r="AE178" s="652"/>
      <c r="AF178" s="652"/>
      <c r="AG178" s="652"/>
      <c r="AH178" s="652"/>
      <c r="AI178" s="652"/>
      <c r="AJ178" s="652"/>
      <c r="AK178" s="652"/>
      <c r="AL178" s="652"/>
      <c r="AM178" s="652"/>
      <c r="AN178" s="541">
        <v>2.41</v>
      </c>
      <c r="AO178" s="521">
        <f t="shared" si="167"/>
        <v>3805.73</v>
      </c>
      <c r="AP178" s="65">
        <f t="shared" si="168"/>
        <v>3800</v>
      </c>
      <c r="AQ178" s="27"/>
      <c r="AR178" s="27"/>
      <c r="AS178" s="28">
        <f t="shared" si="169"/>
        <v>8.14</v>
      </c>
      <c r="AT178" s="29">
        <f t="shared" si="170"/>
        <v>7.8535000000000004</v>
      </c>
      <c r="AU178" s="27"/>
      <c r="AV178" s="30">
        <f t="shared" si="171"/>
        <v>3805.73</v>
      </c>
      <c r="AW178" s="31"/>
      <c r="AX178" s="32">
        <f t="shared" si="172"/>
        <v>3800</v>
      </c>
      <c r="AY178" s="33">
        <f t="shared" si="173"/>
        <v>7.8535000000000004</v>
      </c>
      <c r="AZ178" s="33"/>
      <c r="BA178" s="34">
        <f t="shared" si="174"/>
        <v>8.14</v>
      </c>
      <c r="BB178" s="35">
        <f t="shared" si="184"/>
        <v>7.8535000000000004</v>
      </c>
      <c r="BC178" s="36">
        <f t="shared" si="185"/>
        <v>7.8535000000000004</v>
      </c>
      <c r="BD178" s="35">
        <f t="shared" si="181"/>
        <v>8.52</v>
      </c>
      <c r="BE178" s="1"/>
      <c r="BF178" s="1"/>
      <c r="BG178" s="1"/>
      <c r="BH178" s="1"/>
      <c r="BI178" s="1"/>
      <c r="BJ178" s="1"/>
      <c r="BK178" s="1"/>
      <c r="BL178" s="35">
        <f t="shared" si="179"/>
        <v>13.41</v>
      </c>
      <c r="BM178" s="1"/>
      <c r="BN178" s="1"/>
      <c r="BO178" s="35">
        <f t="shared" si="182"/>
        <v>8.86</v>
      </c>
      <c r="BP178" s="95"/>
      <c r="BQ178" s="95"/>
      <c r="BR178" s="95"/>
      <c r="BS178" s="95"/>
      <c r="BT178" s="95"/>
      <c r="BU178" s="95"/>
      <c r="BV178" s="35">
        <f t="shared" si="183"/>
        <v>13.99</v>
      </c>
    </row>
    <row r="179" spans="1:74" x14ac:dyDescent="0.25">
      <c r="A179" s="52">
        <v>165</v>
      </c>
      <c r="B179" s="503" t="s">
        <v>167</v>
      </c>
      <c r="C179" s="68"/>
      <c r="D179" s="68"/>
      <c r="E179" s="68"/>
      <c r="F179" s="69"/>
      <c r="G179" s="62">
        <v>5.73</v>
      </c>
      <c r="H179" s="63"/>
      <c r="I179" s="22">
        <v>5.73</v>
      </c>
      <c r="J179" s="542">
        <v>5700</v>
      </c>
      <c r="K179" s="652">
        <v>6.11</v>
      </c>
      <c r="L179" s="652">
        <v>11</v>
      </c>
      <c r="M179" s="730">
        <v>6.45</v>
      </c>
      <c r="N179" s="730">
        <v>11.58</v>
      </c>
      <c r="O179" s="652"/>
      <c r="P179" s="652"/>
      <c r="Q179" s="652"/>
      <c r="R179" s="652"/>
      <c r="S179" s="652"/>
      <c r="T179" s="652"/>
      <c r="U179" s="652"/>
      <c r="V179" s="652"/>
      <c r="W179" s="652"/>
      <c r="X179" s="652"/>
      <c r="Y179" s="652"/>
      <c r="Z179" s="652"/>
      <c r="AA179" s="652"/>
      <c r="AB179" s="652"/>
      <c r="AC179" s="652"/>
      <c r="AD179" s="652"/>
      <c r="AE179" s="652"/>
      <c r="AF179" s="652"/>
      <c r="AG179" s="652"/>
      <c r="AH179" s="652"/>
      <c r="AI179" s="652"/>
      <c r="AJ179" s="652"/>
      <c r="AK179" s="652"/>
      <c r="AL179" s="652"/>
      <c r="AM179" s="652"/>
      <c r="AN179" s="22">
        <v>0.66</v>
      </c>
      <c r="AO179" s="521">
        <f t="shared" si="167"/>
        <v>5705.73</v>
      </c>
      <c r="AP179" s="65">
        <f t="shared" si="168"/>
        <v>5700</v>
      </c>
      <c r="AQ179" s="27"/>
      <c r="AR179" s="27"/>
      <c r="AS179" s="28">
        <f t="shared" si="169"/>
        <v>6.3900000000000006</v>
      </c>
      <c r="AT179" s="29">
        <f t="shared" si="170"/>
        <v>6.1035000000000004</v>
      </c>
      <c r="AU179" s="27"/>
      <c r="AV179" s="30">
        <f t="shared" si="171"/>
        <v>5705.73</v>
      </c>
      <c r="AW179" s="31"/>
      <c r="AX179" s="32">
        <f t="shared" si="172"/>
        <v>5700</v>
      </c>
      <c r="AY179" s="33">
        <f t="shared" si="173"/>
        <v>6.1035000000000004</v>
      </c>
      <c r="AZ179" s="33"/>
      <c r="BA179" s="34">
        <f t="shared" si="174"/>
        <v>6.3900000000000006</v>
      </c>
      <c r="BB179" s="35">
        <f t="shared" si="184"/>
        <v>6.1035000000000004</v>
      </c>
      <c r="BC179" s="36">
        <f t="shared" si="185"/>
        <v>6.1035000000000004</v>
      </c>
      <c r="BD179" s="35">
        <f t="shared" si="181"/>
        <v>6.7700000000000005</v>
      </c>
      <c r="BE179" s="1"/>
      <c r="BF179" s="1"/>
      <c r="BG179" s="1"/>
      <c r="BH179" s="1"/>
      <c r="BI179" s="1"/>
      <c r="BJ179" s="1"/>
      <c r="BK179" s="1"/>
      <c r="BL179" s="35">
        <f t="shared" si="179"/>
        <v>11.66</v>
      </c>
      <c r="BM179" s="1"/>
      <c r="BN179" s="1"/>
      <c r="BO179" s="35">
        <f t="shared" si="182"/>
        <v>7.11</v>
      </c>
      <c r="BP179" s="95"/>
      <c r="BQ179" s="95"/>
      <c r="BR179" s="95"/>
      <c r="BS179" s="95"/>
      <c r="BT179" s="95"/>
      <c r="BU179" s="95"/>
      <c r="BV179" s="35">
        <f t="shared" si="183"/>
        <v>12.24</v>
      </c>
    </row>
    <row r="180" spans="1:74" x14ac:dyDescent="0.25">
      <c r="A180" s="44">
        <v>166</v>
      </c>
      <c r="B180" s="593" t="s">
        <v>168</v>
      </c>
      <c r="C180" s="94"/>
      <c r="D180" s="94"/>
      <c r="E180" s="94"/>
      <c r="F180" s="543"/>
      <c r="G180" s="62">
        <v>5.73</v>
      </c>
      <c r="H180" s="63"/>
      <c r="I180" s="22">
        <v>5.73</v>
      </c>
      <c r="J180" s="55">
        <v>4200</v>
      </c>
      <c r="K180" s="652">
        <v>6.11</v>
      </c>
      <c r="L180" s="652">
        <v>11</v>
      </c>
      <c r="M180" s="730">
        <v>6.45</v>
      </c>
      <c r="N180" s="730">
        <v>11.58</v>
      </c>
      <c r="O180" s="652"/>
      <c r="P180" s="652"/>
      <c r="Q180" s="652"/>
      <c r="R180" s="652"/>
      <c r="S180" s="652"/>
      <c r="T180" s="652"/>
      <c r="U180" s="652"/>
      <c r="V180" s="652"/>
      <c r="W180" s="652"/>
      <c r="X180" s="652"/>
      <c r="Y180" s="652"/>
      <c r="Z180" s="652"/>
      <c r="AA180" s="652"/>
      <c r="AB180" s="652"/>
      <c r="AC180" s="652"/>
      <c r="AD180" s="652"/>
      <c r="AE180" s="652"/>
      <c r="AF180" s="652"/>
      <c r="AG180" s="652"/>
      <c r="AH180" s="652"/>
      <c r="AI180" s="652"/>
      <c r="AJ180" s="652"/>
      <c r="AK180" s="652"/>
      <c r="AL180" s="652"/>
      <c r="AM180" s="652"/>
      <c r="AN180" s="24">
        <v>2.39</v>
      </c>
      <c r="AO180" s="521">
        <f t="shared" si="167"/>
        <v>4205.7299999999996</v>
      </c>
      <c r="AP180" s="65">
        <f t="shared" si="168"/>
        <v>4200</v>
      </c>
      <c r="AQ180" s="27"/>
      <c r="AR180" s="27"/>
      <c r="AS180" s="28">
        <f t="shared" si="169"/>
        <v>8.120000000000001</v>
      </c>
      <c r="AT180" s="29">
        <f t="shared" si="170"/>
        <v>7.8335000000000008</v>
      </c>
      <c r="AU180" s="27"/>
      <c r="AV180" s="30">
        <f t="shared" si="171"/>
        <v>4205.7299999999996</v>
      </c>
      <c r="AW180" s="31"/>
      <c r="AX180" s="32">
        <f t="shared" si="172"/>
        <v>4200</v>
      </c>
      <c r="AY180" s="33">
        <f t="shared" si="173"/>
        <v>7.8335000000000008</v>
      </c>
      <c r="AZ180" s="33"/>
      <c r="BA180" s="34">
        <f t="shared" si="174"/>
        <v>8.120000000000001</v>
      </c>
      <c r="BB180" s="35">
        <f t="shared" si="184"/>
        <v>7.8335000000000008</v>
      </c>
      <c r="BC180" s="36">
        <f t="shared" si="185"/>
        <v>7.8335000000000008</v>
      </c>
      <c r="BD180" s="35">
        <f t="shared" si="181"/>
        <v>8.5</v>
      </c>
      <c r="BE180" s="1"/>
      <c r="BF180" s="1"/>
      <c r="BG180" s="1"/>
      <c r="BH180" s="1"/>
      <c r="BI180" s="1"/>
      <c r="BJ180" s="1"/>
      <c r="BK180" s="1"/>
      <c r="BL180" s="35">
        <f t="shared" si="179"/>
        <v>13.39</v>
      </c>
      <c r="BM180" s="1"/>
      <c r="BN180" s="1"/>
      <c r="BO180" s="35">
        <f t="shared" si="182"/>
        <v>8.84</v>
      </c>
      <c r="BP180" s="95"/>
      <c r="BQ180" s="95"/>
      <c r="BR180" s="95"/>
      <c r="BS180" s="95"/>
      <c r="BT180" s="95"/>
      <c r="BU180" s="95"/>
      <c r="BV180" s="35">
        <f t="shared" si="183"/>
        <v>13.97</v>
      </c>
    </row>
    <row r="181" spans="1:74" x14ac:dyDescent="0.25">
      <c r="A181" s="44">
        <v>167</v>
      </c>
      <c r="B181" s="593" t="s">
        <v>169</v>
      </c>
      <c r="C181" s="94"/>
      <c r="D181" s="94"/>
      <c r="E181" s="94"/>
      <c r="F181" s="543"/>
      <c r="G181" s="62">
        <v>5.73</v>
      </c>
      <c r="H181" s="63"/>
      <c r="I181" s="22">
        <v>5.73</v>
      </c>
      <c r="J181" s="41">
        <v>2500</v>
      </c>
      <c r="K181" s="652">
        <v>6.11</v>
      </c>
      <c r="L181" s="652">
        <v>11</v>
      </c>
      <c r="M181" s="730">
        <v>6.45</v>
      </c>
      <c r="N181" s="730">
        <v>11.58</v>
      </c>
      <c r="O181" s="652"/>
      <c r="P181" s="652"/>
      <c r="Q181" s="652"/>
      <c r="R181" s="652"/>
      <c r="S181" s="652"/>
      <c r="T181" s="652"/>
      <c r="U181" s="652"/>
      <c r="V181" s="652"/>
      <c r="W181" s="652"/>
      <c r="X181" s="652"/>
      <c r="Y181" s="652"/>
      <c r="Z181" s="652"/>
      <c r="AA181" s="652"/>
      <c r="AB181" s="652"/>
      <c r="AC181" s="652"/>
      <c r="AD181" s="652"/>
      <c r="AE181" s="652"/>
      <c r="AF181" s="652"/>
      <c r="AG181" s="652"/>
      <c r="AH181" s="652"/>
      <c r="AI181" s="652"/>
      <c r="AJ181" s="652"/>
      <c r="AK181" s="652"/>
      <c r="AL181" s="652"/>
      <c r="AM181" s="652"/>
      <c r="AN181" s="24">
        <v>0.92</v>
      </c>
      <c r="AO181" s="521">
        <f t="shared" si="167"/>
        <v>2505.73</v>
      </c>
      <c r="AP181" s="65">
        <f t="shared" si="168"/>
        <v>2500</v>
      </c>
      <c r="AQ181" s="27"/>
      <c r="AR181" s="27"/>
      <c r="AS181" s="28">
        <f t="shared" si="169"/>
        <v>6.65</v>
      </c>
      <c r="AT181" s="29">
        <f t="shared" si="170"/>
        <v>6.3635000000000002</v>
      </c>
      <c r="AU181" s="27"/>
      <c r="AV181" s="30">
        <f t="shared" si="171"/>
        <v>2505.73</v>
      </c>
      <c r="AW181" s="31"/>
      <c r="AX181" s="32">
        <f t="shared" si="172"/>
        <v>2500</v>
      </c>
      <c r="AY181" s="33">
        <f t="shared" si="173"/>
        <v>6.3635000000000002</v>
      </c>
      <c r="AZ181" s="33"/>
      <c r="BA181" s="34">
        <f t="shared" si="174"/>
        <v>6.65</v>
      </c>
      <c r="BB181" s="35">
        <f t="shared" si="184"/>
        <v>6.3635000000000002</v>
      </c>
      <c r="BC181" s="36">
        <f t="shared" si="185"/>
        <v>6.3635000000000002</v>
      </c>
      <c r="BD181" s="35">
        <f t="shared" si="181"/>
        <v>7.03</v>
      </c>
      <c r="BE181" s="1"/>
      <c r="BF181" s="1"/>
      <c r="BG181" s="1"/>
      <c r="BH181" s="1"/>
      <c r="BI181" s="1"/>
      <c r="BJ181" s="1"/>
      <c r="BK181" s="1"/>
      <c r="BL181" s="35">
        <f t="shared" si="179"/>
        <v>11.92</v>
      </c>
      <c r="BM181" s="1"/>
      <c r="BN181" s="1"/>
      <c r="BO181" s="35">
        <f t="shared" si="182"/>
        <v>7.37</v>
      </c>
      <c r="BP181" s="95"/>
      <c r="BQ181" s="95"/>
      <c r="BR181" s="95"/>
      <c r="BS181" s="95"/>
      <c r="BT181" s="95"/>
      <c r="BU181" s="95"/>
      <c r="BV181" s="35">
        <f t="shared" si="183"/>
        <v>12.5</v>
      </c>
    </row>
    <row r="182" spans="1:74" x14ac:dyDescent="0.25">
      <c r="A182" s="44">
        <v>168</v>
      </c>
      <c r="B182" s="53" t="s">
        <v>170</v>
      </c>
      <c r="C182" s="54"/>
      <c r="D182" s="54"/>
      <c r="E182" s="54"/>
      <c r="F182" s="61"/>
      <c r="G182" s="62">
        <v>5.73</v>
      </c>
      <c r="H182" s="63"/>
      <c r="I182" s="22">
        <v>5.73</v>
      </c>
      <c r="J182" s="51">
        <v>1200</v>
      </c>
      <c r="K182" s="652">
        <v>6.11</v>
      </c>
      <c r="L182" s="652">
        <v>11</v>
      </c>
      <c r="M182" s="730">
        <v>6.45</v>
      </c>
      <c r="N182" s="730">
        <v>11.58</v>
      </c>
      <c r="O182" s="652"/>
      <c r="P182" s="652"/>
      <c r="Q182" s="652"/>
      <c r="R182" s="652"/>
      <c r="S182" s="652"/>
      <c r="T182" s="652"/>
      <c r="U182" s="652"/>
      <c r="V182" s="652"/>
      <c r="W182" s="652"/>
      <c r="X182" s="652"/>
      <c r="Y182" s="652"/>
      <c r="Z182" s="652"/>
      <c r="AA182" s="652"/>
      <c r="AB182" s="652"/>
      <c r="AC182" s="652"/>
      <c r="AD182" s="652"/>
      <c r="AE182" s="652"/>
      <c r="AF182" s="652"/>
      <c r="AG182" s="652"/>
      <c r="AH182" s="652"/>
      <c r="AI182" s="652"/>
      <c r="AJ182" s="652"/>
      <c r="AK182" s="652"/>
      <c r="AL182" s="652"/>
      <c r="AM182" s="652"/>
      <c r="AN182" s="22">
        <v>0.72</v>
      </c>
      <c r="AO182" s="521">
        <f t="shared" si="167"/>
        <v>1205.73</v>
      </c>
      <c r="AP182" s="65">
        <f t="shared" si="168"/>
        <v>1200</v>
      </c>
      <c r="AQ182" s="27"/>
      <c r="AR182" s="27"/>
      <c r="AS182" s="28">
        <f t="shared" si="169"/>
        <v>6.45</v>
      </c>
      <c r="AT182" s="29">
        <f t="shared" si="170"/>
        <v>6.1635</v>
      </c>
      <c r="AU182" s="27"/>
      <c r="AV182" s="30">
        <f t="shared" si="171"/>
        <v>1205.73</v>
      </c>
      <c r="AW182" s="31"/>
      <c r="AX182" s="32">
        <f t="shared" si="172"/>
        <v>1200</v>
      </c>
      <c r="AY182" s="33">
        <f t="shared" si="173"/>
        <v>6.1635</v>
      </c>
      <c r="AZ182" s="33"/>
      <c r="BA182" s="34">
        <f t="shared" si="174"/>
        <v>6.45</v>
      </c>
      <c r="BB182" s="35">
        <f t="shared" si="184"/>
        <v>6.1635</v>
      </c>
      <c r="BC182" s="36">
        <f t="shared" si="185"/>
        <v>6.1635</v>
      </c>
      <c r="BD182" s="35">
        <f t="shared" si="181"/>
        <v>6.83</v>
      </c>
      <c r="BE182" s="1"/>
      <c r="BF182" s="1"/>
      <c r="BG182" s="1"/>
      <c r="BH182" s="1"/>
      <c r="BI182" s="1"/>
      <c r="BJ182" s="1"/>
      <c r="BK182" s="1"/>
      <c r="BL182" s="35">
        <f t="shared" si="179"/>
        <v>11.72</v>
      </c>
      <c r="BM182" s="1"/>
      <c r="BN182" s="1"/>
      <c r="BO182" s="35">
        <f t="shared" si="182"/>
        <v>7.17</v>
      </c>
      <c r="BP182" s="95"/>
      <c r="BQ182" s="95"/>
      <c r="BR182" s="95"/>
      <c r="BS182" s="95"/>
      <c r="BT182" s="95"/>
      <c r="BU182" s="95"/>
      <c r="BV182" s="35">
        <f t="shared" si="183"/>
        <v>12.3</v>
      </c>
    </row>
    <row r="183" spans="1:74" x14ac:dyDescent="0.25">
      <c r="A183" s="59">
        <v>169</v>
      </c>
      <c r="B183" s="79" t="s">
        <v>171</v>
      </c>
      <c r="C183" s="80"/>
      <c r="D183" s="80"/>
      <c r="E183" s="80"/>
      <c r="F183" s="81"/>
      <c r="G183" s="62">
        <v>5.73</v>
      </c>
      <c r="H183" s="63"/>
      <c r="I183" s="22">
        <v>5.73</v>
      </c>
      <c r="J183" s="71">
        <v>1200</v>
      </c>
      <c r="K183" s="652">
        <v>6.11</v>
      </c>
      <c r="L183" s="652">
        <v>11</v>
      </c>
      <c r="M183" s="730">
        <v>6.45</v>
      </c>
      <c r="N183" s="730">
        <v>11.58</v>
      </c>
      <c r="O183" s="652"/>
      <c r="P183" s="652"/>
      <c r="Q183" s="652"/>
      <c r="R183" s="652"/>
      <c r="S183" s="652"/>
      <c r="T183" s="652"/>
      <c r="U183" s="652"/>
      <c r="V183" s="652"/>
      <c r="W183" s="652"/>
      <c r="X183" s="652"/>
      <c r="Y183" s="652"/>
      <c r="Z183" s="652"/>
      <c r="AA183" s="652"/>
      <c r="AB183" s="652"/>
      <c r="AC183" s="652"/>
      <c r="AD183" s="652"/>
      <c r="AE183" s="652"/>
      <c r="AF183" s="652"/>
      <c r="AG183" s="652"/>
      <c r="AH183" s="652"/>
      <c r="AI183" s="652"/>
      <c r="AJ183" s="652"/>
      <c r="AK183" s="652"/>
      <c r="AL183" s="652"/>
      <c r="AM183" s="652"/>
      <c r="AN183" s="22">
        <v>0.7</v>
      </c>
      <c r="AO183" s="521">
        <f t="shared" si="167"/>
        <v>1205.73</v>
      </c>
      <c r="AP183" s="65">
        <f t="shared" si="168"/>
        <v>1200</v>
      </c>
      <c r="AQ183" s="27"/>
      <c r="AR183" s="27"/>
      <c r="AS183" s="28">
        <f t="shared" si="169"/>
        <v>6.4300000000000006</v>
      </c>
      <c r="AT183" s="29">
        <f t="shared" si="170"/>
        <v>6.1435000000000004</v>
      </c>
      <c r="AU183" s="27"/>
      <c r="AV183" s="30">
        <f t="shared" si="171"/>
        <v>1205.73</v>
      </c>
      <c r="AW183" s="31"/>
      <c r="AX183" s="32">
        <f t="shared" si="172"/>
        <v>1200</v>
      </c>
      <c r="AY183" s="33">
        <f t="shared" si="173"/>
        <v>6.1435000000000004</v>
      </c>
      <c r="AZ183" s="33"/>
      <c r="BA183" s="34">
        <f t="shared" si="174"/>
        <v>6.4300000000000006</v>
      </c>
      <c r="BB183" s="35">
        <f t="shared" si="184"/>
        <v>6.1435000000000004</v>
      </c>
      <c r="BC183" s="36">
        <f t="shared" si="185"/>
        <v>6.1435000000000004</v>
      </c>
      <c r="BD183" s="35">
        <f t="shared" si="181"/>
        <v>6.8100000000000005</v>
      </c>
      <c r="BE183" s="1"/>
      <c r="BF183" s="1"/>
      <c r="BG183" s="1"/>
      <c r="BH183" s="1"/>
      <c r="BI183" s="1"/>
      <c r="BJ183" s="1"/>
      <c r="BK183" s="1"/>
      <c r="BL183" s="35">
        <f>SUM(L183+AN183)</f>
        <v>11.7</v>
      </c>
      <c r="BM183" s="1"/>
      <c r="BN183" s="1"/>
      <c r="BO183" s="35">
        <f t="shared" si="182"/>
        <v>7.15</v>
      </c>
      <c r="BP183" s="95"/>
      <c r="BQ183" s="95"/>
      <c r="BR183" s="95"/>
      <c r="BS183" s="95"/>
      <c r="BT183" s="95"/>
      <c r="BU183" s="95"/>
      <c r="BV183" s="35">
        <f t="shared" si="183"/>
        <v>12.28</v>
      </c>
    </row>
    <row r="184" spans="1:74" x14ac:dyDescent="0.25">
      <c r="A184" s="59">
        <v>170</v>
      </c>
      <c r="B184" s="53" t="s">
        <v>502</v>
      </c>
      <c r="C184" s="54"/>
      <c r="D184" s="54"/>
      <c r="E184" s="54"/>
      <c r="F184" s="61"/>
      <c r="G184" s="62">
        <v>5.73</v>
      </c>
      <c r="H184" s="63"/>
      <c r="I184" s="22">
        <v>5.73</v>
      </c>
      <c r="J184" s="51">
        <v>1200</v>
      </c>
      <c r="K184" s="652">
        <v>6.11</v>
      </c>
      <c r="L184" s="652">
        <v>11</v>
      </c>
      <c r="M184" s="730">
        <v>6.45</v>
      </c>
      <c r="N184" s="730">
        <v>11.58</v>
      </c>
      <c r="O184" s="652"/>
      <c r="P184" s="652"/>
      <c r="Q184" s="652"/>
      <c r="R184" s="652"/>
      <c r="S184" s="652"/>
      <c r="T184" s="652"/>
      <c r="U184" s="652"/>
      <c r="V184" s="652"/>
      <c r="W184" s="652"/>
      <c r="X184" s="652"/>
      <c r="Y184" s="652"/>
      <c r="Z184" s="652"/>
      <c r="AA184" s="652"/>
      <c r="AB184" s="652"/>
      <c r="AC184" s="652"/>
      <c r="AD184" s="652"/>
      <c r="AE184" s="652"/>
      <c r="AF184" s="652"/>
      <c r="AG184" s="652"/>
      <c r="AH184" s="652"/>
      <c r="AI184" s="652"/>
      <c r="AJ184" s="652"/>
      <c r="AK184" s="652"/>
      <c r="AL184" s="652"/>
      <c r="AM184" s="652"/>
      <c r="AN184" s="24">
        <v>7.85</v>
      </c>
      <c r="AO184" s="521">
        <f t="shared" si="167"/>
        <v>1205.73</v>
      </c>
      <c r="AP184" s="65">
        <f t="shared" si="168"/>
        <v>1200</v>
      </c>
      <c r="AQ184" s="27"/>
      <c r="AR184" s="27"/>
      <c r="AS184" s="28">
        <f t="shared" si="169"/>
        <v>13.58</v>
      </c>
      <c r="AT184" s="29">
        <f t="shared" si="170"/>
        <v>13.2935</v>
      </c>
      <c r="AU184" s="27"/>
      <c r="AV184" s="30">
        <f t="shared" si="171"/>
        <v>1205.73</v>
      </c>
      <c r="AW184" s="31"/>
      <c r="AX184" s="32">
        <f t="shared" si="172"/>
        <v>1200</v>
      </c>
      <c r="AY184" s="33">
        <f t="shared" si="173"/>
        <v>13.2935</v>
      </c>
      <c r="AZ184" s="33"/>
      <c r="BA184" s="34">
        <f t="shared" si="174"/>
        <v>13.58</v>
      </c>
      <c r="BB184" s="35"/>
      <c r="BC184" s="36"/>
      <c r="BD184" s="35">
        <f t="shared" si="181"/>
        <v>13.96</v>
      </c>
      <c r="BE184" s="1"/>
      <c r="BF184" s="1"/>
      <c r="BG184" s="1"/>
      <c r="BH184" s="1"/>
      <c r="BI184" s="1"/>
      <c r="BJ184" s="1"/>
      <c r="BK184" s="1"/>
      <c r="BL184" s="35">
        <f t="shared" si="179"/>
        <v>18.850000000000001</v>
      </c>
      <c r="BM184" s="1"/>
      <c r="BN184" s="1"/>
      <c r="BO184" s="35">
        <f t="shared" si="182"/>
        <v>14.3</v>
      </c>
      <c r="BP184" s="95"/>
      <c r="BQ184" s="95"/>
      <c r="BR184" s="95"/>
      <c r="BS184" s="95"/>
      <c r="BT184" s="95"/>
      <c r="BU184" s="95"/>
      <c r="BV184" s="35">
        <f t="shared" si="183"/>
        <v>19.43</v>
      </c>
    </row>
    <row r="185" spans="1:74" x14ac:dyDescent="0.25">
      <c r="A185" s="59">
        <v>171</v>
      </c>
      <c r="B185" s="53" t="s">
        <v>503</v>
      </c>
      <c r="C185" s="54"/>
      <c r="D185" s="54"/>
      <c r="E185" s="54"/>
      <c r="F185" s="61"/>
      <c r="G185" s="62">
        <v>5.73</v>
      </c>
      <c r="H185" s="63"/>
      <c r="I185" s="22">
        <v>5.73</v>
      </c>
      <c r="J185" s="51">
        <v>1200</v>
      </c>
      <c r="K185" s="652">
        <v>6.11</v>
      </c>
      <c r="L185" s="652">
        <v>11</v>
      </c>
      <c r="M185" s="730">
        <v>6.45</v>
      </c>
      <c r="N185" s="730">
        <v>11.58</v>
      </c>
      <c r="O185" s="652"/>
      <c r="P185" s="652"/>
      <c r="Q185" s="652"/>
      <c r="R185" s="652"/>
      <c r="S185" s="652"/>
      <c r="T185" s="652"/>
      <c r="U185" s="652"/>
      <c r="V185" s="652"/>
      <c r="W185" s="652"/>
      <c r="X185" s="652"/>
      <c r="Y185" s="652"/>
      <c r="Z185" s="652"/>
      <c r="AA185" s="652"/>
      <c r="AB185" s="652"/>
      <c r="AC185" s="652"/>
      <c r="AD185" s="652"/>
      <c r="AE185" s="652"/>
      <c r="AF185" s="652"/>
      <c r="AG185" s="652"/>
      <c r="AH185" s="652"/>
      <c r="AI185" s="652"/>
      <c r="AJ185" s="652"/>
      <c r="AK185" s="652"/>
      <c r="AL185" s="652"/>
      <c r="AM185" s="652"/>
      <c r="AN185" s="24">
        <v>7.85</v>
      </c>
      <c r="AO185" s="521">
        <f t="shared" si="167"/>
        <v>1205.73</v>
      </c>
      <c r="AP185" s="65">
        <f t="shared" si="168"/>
        <v>1200</v>
      </c>
      <c r="AQ185" s="27"/>
      <c r="AR185" s="27"/>
      <c r="AS185" s="28">
        <f t="shared" si="169"/>
        <v>13.58</v>
      </c>
      <c r="AT185" s="29">
        <f t="shared" si="170"/>
        <v>13.2935</v>
      </c>
      <c r="AU185" s="27"/>
      <c r="AV185" s="30">
        <f t="shared" si="171"/>
        <v>1205.73</v>
      </c>
      <c r="AW185" s="31"/>
      <c r="AX185" s="32">
        <f t="shared" si="172"/>
        <v>1200</v>
      </c>
      <c r="AY185" s="33">
        <f t="shared" si="173"/>
        <v>13.2935</v>
      </c>
      <c r="AZ185" s="33"/>
      <c r="BA185" s="34">
        <f t="shared" si="174"/>
        <v>13.58</v>
      </c>
      <c r="BB185" s="35"/>
      <c r="BC185" s="36"/>
      <c r="BD185" s="35">
        <f t="shared" si="181"/>
        <v>13.96</v>
      </c>
      <c r="BE185" s="1"/>
      <c r="BF185" s="1"/>
      <c r="BG185" s="1"/>
      <c r="BH185" s="1"/>
      <c r="BI185" s="1"/>
      <c r="BJ185" s="1"/>
      <c r="BK185" s="1"/>
      <c r="BL185" s="35">
        <f t="shared" si="179"/>
        <v>18.850000000000001</v>
      </c>
      <c r="BM185" s="1"/>
      <c r="BN185" s="1"/>
      <c r="BO185" s="35">
        <f t="shared" si="182"/>
        <v>14.3</v>
      </c>
      <c r="BP185" s="95"/>
      <c r="BQ185" s="95"/>
      <c r="BR185" s="95"/>
      <c r="BS185" s="95"/>
      <c r="BT185" s="95"/>
      <c r="BU185" s="95"/>
      <c r="BV185" s="35">
        <f t="shared" si="183"/>
        <v>19.43</v>
      </c>
    </row>
    <row r="186" spans="1:74" x14ac:dyDescent="0.25">
      <c r="A186" s="59">
        <v>172</v>
      </c>
      <c r="B186" s="79" t="s">
        <v>450</v>
      </c>
      <c r="C186" s="80"/>
      <c r="D186" s="80"/>
      <c r="E186" s="80"/>
      <c r="F186" s="81"/>
      <c r="G186" s="62">
        <v>5.73</v>
      </c>
      <c r="H186" s="63"/>
      <c r="I186" s="22">
        <v>5.73</v>
      </c>
      <c r="J186" s="71">
        <v>1200</v>
      </c>
      <c r="K186" s="652">
        <v>6.11</v>
      </c>
      <c r="L186" s="652">
        <v>11</v>
      </c>
      <c r="M186" s="730">
        <v>6.45</v>
      </c>
      <c r="N186" s="730">
        <v>11.58</v>
      </c>
      <c r="O186" s="652"/>
      <c r="P186" s="652"/>
      <c r="Q186" s="652"/>
      <c r="R186" s="652"/>
      <c r="S186" s="652"/>
      <c r="T186" s="652"/>
      <c r="U186" s="652"/>
      <c r="V186" s="652"/>
      <c r="W186" s="652"/>
      <c r="X186" s="652"/>
      <c r="Y186" s="652"/>
      <c r="Z186" s="652"/>
      <c r="AA186" s="652"/>
      <c r="AB186" s="652"/>
      <c r="AC186" s="652"/>
      <c r="AD186" s="652"/>
      <c r="AE186" s="652"/>
      <c r="AF186" s="652"/>
      <c r="AG186" s="652"/>
      <c r="AH186" s="652"/>
      <c r="AI186" s="652"/>
      <c r="AJ186" s="652"/>
      <c r="AK186" s="652"/>
      <c r="AL186" s="652"/>
      <c r="AM186" s="652"/>
      <c r="AN186" s="22">
        <v>1.53</v>
      </c>
      <c r="AO186" s="521">
        <f t="shared" si="167"/>
        <v>1205.73</v>
      </c>
      <c r="AP186" s="65">
        <f t="shared" si="168"/>
        <v>1200</v>
      </c>
      <c r="AQ186" s="27"/>
      <c r="AR186" s="27"/>
      <c r="AS186" s="28">
        <f t="shared" si="169"/>
        <v>7.2600000000000007</v>
      </c>
      <c r="AT186" s="29">
        <f t="shared" si="170"/>
        <v>6.9735000000000005</v>
      </c>
      <c r="AU186" s="27"/>
      <c r="AV186" s="30">
        <f t="shared" si="171"/>
        <v>1205.73</v>
      </c>
      <c r="AW186" s="31"/>
      <c r="AX186" s="32">
        <f t="shared" si="172"/>
        <v>1200</v>
      </c>
      <c r="AY186" s="33">
        <f t="shared" si="173"/>
        <v>6.9735000000000005</v>
      </c>
      <c r="AZ186" s="33"/>
      <c r="BA186" s="34">
        <f t="shared" si="174"/>
        <v>7.2600000000000007</v>
      </c>
      <c r="BB186" s="35"/>
      <c r="BC186" s="36"/>
      <c r="BD186" s="35">
        <f t="shared" si="181"/>
        <v>7.6400000000000006</v>
      </c>
      <c r="BE186" s="1"/>
      <c r="BF186" s="1"/>
      <c r="BG186" s="1"/>
      <c r="BH186" s="1"/>
      <c r="BI186" s="1"/>
      <c r="BJ186" s="1"/>
      <c r="BK186" s="1"/>
      <c r="BL186" s="35">
        <f t="shared" si="179"/>
        <v>12.53</v>
      </c>
      <c r="BM186" s="1"/>
      <c r="BN186" s="1"/>
      <c r="BO186" s="35">
        <f t="shared" si="182"/>
        <v>7.98</v>
      </c>
      <c r="BP186" s="95"/>
      <c r="BQ186" s="95"/>
      <c r="BR186" s="95"/>
      <c r="BS186" s="95"/>
      <c r="BT186" s="95"/>
      <c r="BU186" s="95"/>
      <c r="BV186" s="35">
        <f t="shared" si="183"/>
        <v>13.11</v>
      </c>
    </row>
    <row r="187" spans="1:74" x14ac:dyDescent="0.25">
      <c r="A187" s="59">
        <v>173</v>
      </c>
      <c r="B187" s="79" t="s">
        <v>451</v>
      </c>
      <c r="C187" s="80"/>
      <c r="D187" s="80"/>
      <c r="E187" s="80"/>
      <c r="F187" s="81"/>
      <c r="G187" s="62">
        <v>5.73</v>
      </c>
      <c r="H187" s="63"/>
      <c r="I187" s="22">
        <v>5.73</v>
      </c>
      <c r="J187" s="71">
        <v>1200</v>
      </c>
      <c r="K187" s="652">
        <v>6.11</v>
      </c>
      <c r="L187" s="652">
        <v>11</v>
      </c>
      <c r="M187" s="730">
        <v>6.45</v>
      </c>
      <c r="N187" s="730">
        <v>11.58</v>
      </c>
      <c r="O187" s="652"/>
      <c r="P187" s="652"/>
      <c r="Q187" s="652"/>
      <c r="R187" s="652"/>
      <c r="S187" s="652"/>
      <c r="T187" s="652"/>
      <c r="U187" s="652"/>
      <c r="V187" s="652"/>
      <c r="W187" s="652"/>
      <c r="X187" s="652"/>
      <c r="Y187" s="652"/>
      <c r="Z187" s="652"/>
      <c r="AA187" s="652"/>
      <c r="AB187" s="652"/>
      <c r="AC187" s="652"/>
      <c r="AD187" s="652"/>
      <c r="AE187" s="652"/>
      <c r="AF187" s="652"/>
      <c r="AG187" s="652"/>
      <c r="AH187" s="652"/>
      <c r="AI187" s="652"/>
      <c r="AJ187" s="652"/>
      <c r="AK187" s="652"/>
      <c r="AL187" s="652"/>
      <c r="AM187" s="652"/>
      <c r="AN187" s="22">
        <v>1.4</v>
      </c>
      <c r="AO187" s="521">
        <f t="shared" si="167"/>
        <v>1205.73</v>
      </c>
      <c r="AP187" s="65">
        <f t="shared" si="168"/>
        <v>1200</v>
      </c>
      <c r="AQ187" s="27"/>
      <c r="AR187" s="27"/>
      <c r="AS187" s="28">
        <f t="shared" si="169"/>
        <v>7.1300000000000008</v>
      </c>
      <c r="AT187" s="29">
        <f t="shared" si="170"/>
        <v>6.8435000000000006</v>
      </c>
      <c r="AU187" s="27"/>
      <c r="AV187" s="30">
        <f t="shared" si="171"/>
        <v>1205.73</v>
      </c>
      <c r="AW187" s="31"/>
      <c r="AX187" s="32">
        <f t="shared" si="172"/>
        <v>1200</v>
      </c>
      <c r="AY187" s="33">
        <f t="shared" si="173"/>
        <v>6.8435000000000006</v>
      </c>
      <c r="AZ187" s="33"/>
      <c r="BA187" s="34">
        <f t="shared" si="174"/>
        <v>7.1300000000000008</v>
      </c>
      <c r="BB187" s="35"/>
      <c r="BC187" s="36"/>
      <c r="BD187" s="35">
        <f t="shared" si="181"/>
        <v>7.51</v>
      </c>
      <c r="BE187" s="1"/>
      <c r="BF187" s="1"/>
      <c r="BG187" s="1"/>
      <c r="BH187" s="1"/>
      <c r="BI187" s="1"/>
      <c r="BJ187" s="1"/>
      <c r="BK187" s="1"/>
      <c r="BL187" s="35">
        <f t="shared" si="179"/>
        <v>12.4</v>
      </c>
      <c r="BM187" s="1"/>
      <c r="BN187" s="1"/>
      <c r="BO187" s="35">
        <f t="shared" si="182"/>
        <v>7.85</v>
      </c>
      <c r="BP187" s="95"/>
      <c r="BQ187" s="95"/>
      <c r="BR187" s="95"/>
      <c r="BS187" s="95"/>
      <c r="BT187" s="95"/>
      <c r="BU187" s="95"/>
      <c r="BV187" s="35">
        <f t="shared" si="183"/>
        <v>12.98</v>
      </c>
    </row>
    <row r="188" spans="1:74" x14ac:dyDescent="0.25">
      <c r="A188" s="44">
        <v>174</v>
      </c>
      <c r="B188" s="53" t="s">
        <v>172</v>
      </c>
      <c r="C188" s="54"/>
      <c r="D188" s="54"/>
      <c r="E188" s="54"/>
      <c r="F188" s="61"/>
      <c r="G188" s="62">
        <v>5.73</v>
      </c>
      <c r="H188" s="63"/>
      <c r="I188" s="22">
        <v>5.73</v>
      </c>
      <c r="J188" s="51">
        <v>1200</v>
      </c>
      <c r="K188" s="652">
        <v>6.11</v>
      </c>
      <c r="L188" s="652">
        <v>11</v>
      </c>
      <c r="M188" s="730">
        <v>6.45</v>
      </c>
      <c r="N188" s="730">
        <v>11.58</v>
      </c>
      <c r="O188" s="652"/>
      <c r="P188" s="652"/>
      <c r="Q188" s="652"/>
      <c r="R188" s="652"/>
      <c r="S188" s="652"/>
      <c r="T188" s="652"/>
      <c r="U188" s="652"/>
      <c r="V188" s="652"/>
      <c r="W188" s="652"/>
      <c r="X188" s="652"/>
      <c r="Y188" s="652"/>
      <c r="Z188" s="652"/>
      <c r="AA188" s="652"/>
      <c r="AB188" s="652"/>
      <c r="AC188" s="652"/>
      <c r="AD188" s="652"/>
      <c r="AE188" s="652"/>
      <c r="AF188" s="652"/>
      <c r="AG188" s="652"/>
      <c r="AH188" s="652"/>
      <c r="AI188" s="652"/>
      <c r="AJ188" s="652"/>
      <c r="AK188" s="652"/>
      <c r="AL188" s="652"/>
      <c r="AM188" s="652"/>
      <c r="AN188" s="24">
        <v>2.17</v>
      </c>
      <c r="AO188" s="521">
        <f t="shared" si="167"/>
        <v>1205.73</v>
      </c>
      <c r="AP188" s="65">
        <f t="shared" si="168"/>
        <v>1200</v>
      </c>
      <c r="AQ188" s="27"/>
      <c r="AR188" s="27"/>
      <c r="AS188" s="28">
        <f t="shared" si="169"/>
        <v>7.9</v>
      </c>
      <c r="AT188" s="29">
        <f t="shared" si="170"/>
        <v>7.6135000000000002</v>
      </c>
      <c r="AU188" s="27"/>
      <c r="AV188" s="30">
        <f t="shared" si="171"/>
        <v>1205.73</v>
      </c>
      <c r="AW188" s="31"/>
      <c r="AX188" s="32">
        <f t="shared" si="172"/>
        <v>1200</v>
      </c>
      <c r="AY188" s="33">
        <f t="shared" si="173"/>
        <v>7.6135000000000002</v>
      </c>
      <c r="AZ188" s="33"/>
      <c r="BA188" s="34">
        <f t="shared" si="174"/>
        <v>7.9</v>
      </c>
      <c r="BB188" s="35">
        <f>SUM(I188-I188*5%+AN188)</f>
        <v>7.6135000000000002</v>
      </c>
      <c r="BC188" s="36">
        <f>SUM(I188-I188*5%+AN188)</f>
        <v>7.6135000000000002</v>
      </c>
      <c r="BD188" s="35">
        <f t="shared" si="181"/>
        <v>8.2800000000000011</v>
      </c>
      <c r="BE188" s="1"/>
      <c r="BF188" s="1"/>
      <c r="BG188" s="1"/>
      <c r="BH188" s="1"/>
      <c r="BI188" s="1"/>
      <c r="BJ188" s="1"/>
      <c r="BK188" s="1"/>
      <c r="BL188" s="35">
        <f t="shared" si="179"/>
        <v>13.17</v>
      </c>
      <c r="BM188" s="1"/>
      <c r="BN188" s="1"/>
      <c r="BO188" s="35">
        <f t="shared" si="182"/>
        <v>8.620000000000001</v>
      </c>
      <c r="BP188" s="95"/>
      <c r="BQ188" s="95"/>
      <c r="BR188" s="95"/>
      <c r="BS188" s="95"/>
      <c r="BT188" s="95"/>
      <c r="BU188" s="95"/>
      <c r="BV188" s="35">
        <f t="shared" si="183"/>
        <v>13.75</v>
      </c>
    </row>
    <row r="189" spans="1:74" x14ac:dyDescent="0.25">
      <c r="A189" s="59">
        <v>175</v>
      </c>
      <c r="B189" s="53" t="s">
        <v>173</v>
      </c>
      <c r="C189" s="54"/>
      <c r="D189" s="54"/>
      <c r="E189" s="54"/>
      <c r="F189" s="61"/>
      <c r="G189" s="62">
        <v>5.73</v>
      </c>
      <c r="H189" s="63"/>
      <c r="I189" s="22">
        <v>5.73</v>
      </c>
      <c r="J189" s="55">
        <v>10700</v>
      </c>
      <c r="K189" s="652">
        <v>6.11</v>
      </c>
      <c r="L189" s="652">
        <v>11</v>
      </c>
      <c r="M189" s="730">
        <v>6.45</v>
      </c>
      <c r="N189" s="730">
        <v>11.58</v>
      </c>
      <c r="O189" s="652"/>
      <c r="P189" s="652"/>
      <c r="Q189" s="652"/>
      <c r="R189" s="652"/>
      <c r="S189" s="652"/>
      <c r="T189" s="652"/>
      <c r="U189" s="652"/>
      <c r="V189" s="652"/>
      <c r="W189" s="652"/>
      <c r="X189" s="652"/>
      <c r="Y189" s="652"/>
      <c r="Z189" s="652"/>
      <c r="AA189" s="652"/>
      <c r="AB189" s="652"/>
      <c r="AC189" s="652"/>
      <c r="AD189" s="652"/>
      <c r="AE189" s="652"/>
      <c r="AF189" s="652"/>
      <c r="AG189" s="652"/>
      <c r="AH189" s="652"/>
      <c r="AI189" s="652"/>
      <c r="AJ189" s="652"/>
      <c r="AK189" s="652"/>
      <c r="AL189" s="652"/>
      <c r="AM189" s="652"/>
      <c r="AN189" s="22">
        <v>1.36</v>
      </c>
      <c r="AO189" s="521">
        <f t="shared" si="167"/>
        <v>10705.73</v>
      </c>
      <c r="AP189" s="65">
        <f t="shared" si="168"/>
        <v>10700</v>
      </c>
      <c r="AQ189" s="27"/>
      <c r="AR189" s="27"/>
      <c r="AS189" s="28">
        <f t="shared" si="169"/>
        <v>7.0900000000000007</v>
      </c>
      <c r="AT189" s="29">
        <f t="shared" si="170"/>
        <v>6.8035000000000005</v>
      </c>
      <c r="AU189" s="27"/>
      <c r="AV189" s="30">
        <f t="shared" si="171"/>
        <v>10705.73</v>
      </c>
      <c r="AW189" s="31"/>
      <c r="AX189" s="32">
        <f t="shared" si="172"/>
        <v>10700</v>
      </c>
      <c r="AY189" s="33">
        <f t="shared" si="173"/>
        <v>6.8035000000000005</v>
      </c>
      <c r="AZ189" s="33"/>
      <c r="BA189" s="34">
        <f t="shared" si="174"/>
        <v>7.0900000000000007</v>
      </c>
      <c r="BB189" s="35">
        <f>SUM(I189-I189*5%+AN189)</f>
        <v>6.8035000000000005</v>
      </c>
      <c r="BC189" s="36">
        <f>SUM(I189-I189*5%+AN189)</f>
        <v>6.8035000000000005</v>
      </c>
      <c r="BD189" s="35">
        <f t="shared" si="181"/>
        <v>7.4700000000000006</v>
      </c>
      <c r="BE189" s="1"/>
      <c r="BF189" s="1"/>
      <c r="BG189" s="1"/>
      <c r="BH189" s="1"/>
      <c r="BI189" s="1"/>
      <c r="BJ189" s="1"/>
      <c r="BK189" s="1"/>
      <c r="BL189" s="35">
        <f t="shared" si="179"/>
        <v>12.36</v>
      </c>
      <c r="BM189" s="1"/>
      <c r="BN189" s="1"/>
      <c r="BO189" s="35">
        <f t="shared" si="182"/>
        <v>7.8100000000000005</v>
      </c>
      <c r="BP189" s="95"/>
      <c r="BQ189" s="95"/>
      <c r="BR189" s="95"/>
      <c r="BS189" s="95"/>
      <c r="BT189" s="95"/>
      <c r="BU189" s="95"/>
      <c r="BV189" s="35">
        <f t="shared" si="183"/>
        <v>12.94</v>
      </c>
    </row>
    <row r="190" spans="1:74" x14ac:dyDescent="0.25">
      <c r="A190" s="799">
        <v>176</v>
      </c>
      <c r="B190" s="53" t="s">
        <v>174</v>
      </c>
      <c r="C190" s="54"/>
      <c r="D190" s="54"/>
      <c r="E190" s="54"/>
      <c r="F190" s="61"/>
      <c r="G190" s="62">
        <v>5.73</v>
      </c>
      <c r="H190" s="63"/>
      <c r="I190" s="22">
        <v>5.73</v>
      </c>
      <c r="J190" s="55">
        <v>19900</v>
      </c>
      <c r="K190" s="652">
        <v>6.11</v>
      </c>
      <c r="L190" s="652">
        <v>11</v>
      </c>
      <c r="M190" s="730">
        <v>6.45</v>
      </c>
      <c r="N190" s="730">
        <v>11.58</v>
      </c>
      <c r="O190" s="652"/>
      <c r="P190" s="652"/>
      <c r="Q190" s="652"/>
      <c r="R190" s="652"/>
      <c r="S190" s="652"/>
      <c r="T190" s="652"/>
      <c r="U190" s="652"/>
      <c r="V190" s="652"/>
      <c r="W190" s="652"/>
      <c r="X190" s="652"/>
      <c r="Y190" s="652"/>
      <c r="Z190" s="652"/>
      <c r="AA190" s="652"/>
      <c r="AB190" s="652"/>
      <c r="AC190" s="652"/>
      <c r="AD190" s="652"/>
      <c r="AE190" s="652"/>
      <c r="AF190" s="652"/>
      <c r="AG190" s="652"/>
      <c r="AH190" s="652"/>
      <c r="AI190" s="652"/>
      <c r="AJ190" s="652"/>
      <c r="AK190" s="652"/>
      <c r="AL190" s="652"/>
      <c r="AM190" s="652"/>
      <c r="AN190" s="22">
        <v>1.86</v>
      </c>
      <c r="AO190" s="521">
        <f t="shared" si="167"/>
        <v>19905.73</v>
      </c>
      <c r="AP190" s="65">
        <f t="shared" si="168"/>
        <v>19900</v>
      </c>
      <c r="AQ190" s="27"/>
      <c r="AR190" s="27"/>
      <c r="AS190" s="28">
        <f t="shared" si="169"/>
        <v>7.5900000000000007</v>
      </c>
      <c r="AT190" s="29">
        <f t="shared" si="170"/>
        <v>7.3035000000000005</v>
      </c>
      <c r="AU190" s="27"/>
      <c r="AV190" s="30">
        <f t="shared" si="171"/>
        <v>19905.73</v>
      </c>
      <c r="AW190" s="31"/>
      <c r="AX190" s="32">
        <f t="shared" si="172"/>
        <v>19900</v>
      </c>
      <c r="AY190" s="33">
        <f t="shared" si="173"/>
        <v>7.3035000000000005</v>
      </c>
      <c r="AZ190" s="33"/>
      <c r="BA190" s="34">
        <f t="shared" si="174"/>
        <v>7.5900000000000007</v>
      </c>
      <c r="BB190" s="35">
        <f>SUM(I190-I190*5%+AN190)</f>
        <v>7.3035000000000005</v>
      </c>
      <c r="BC190" s="36">
        <f>SUM(I190-I190*5%+AN190)</f>
        <v>7.3035000000000005</v>
      </c>
      <c r="BD190" s="35">
        <f t="shared" si="181"/>
        <v>7.9700000000000006</v>
      </c>
      <c r="BE190" s="1"/>
      <c r="BF190" s="1"/>
      <c r="BG190" s="1"/>
      <c r="BH190" s="1"/>
      <c r="BI190" s="1"/>
      <c r="BJ190" s="1"/>
      <c r="BK190" s="1"/>
      <c r="BL190" s="35">
        <f t="shared" si="179"/>
        <v>12.86</v>
      </c>
      <c r="BM190" s="1"/>
      <c r="BN190" s="1"/>
      <c r="BO190" s="35">
        <f t="shared" si="182"/>
        <v>8.31</v>
      </c>
      <c r="BP190" s="95"/>
      <c r="BQ190" s="95"/>
      <c r="BR190" s="95"/>
      <c r="BS190" s="95"/>
      <c r="BT190" s="95"/>
      <c r="BU190" s="95"/>
      <c r="BV190" s="35">
        <f t="shared" si="183"/>
        <v>13.44</v>
      </c>
    </row>
    <row r="191" spans="1:74" x14ac:dyDescent="0.25">
      <c r="A191" s="44">
        <v>177</v>
      </c>
      <c r="B191" s="53" t="s">
        <v>175</v>
      </c>
      <c r="C191" s="54"/>
      <c r="D191" s="54"/>
      <c r="E191" s="54"/>
      <c r="F191" s="61"/>
      <c r="G191" s="62">
        <v>5.73</v>
      </c>
      <c r="H191" s="63"/>
      <c r="I191" s="22">
        <v>5.73</v>
      </c>
      <c r="J191" s="55">
        <v>7600</v>
      </c>
      <c r="K191" s="652">
        <v>6.11</v>
      </c>
      <c r="L191" s="652">
        <v>11</v>
      </c>
      <c r="M191" s="730">
        <v>6.45</v>
      </c>
      <c r="N191" s="730">
        <v>11.58</v>
      </c>
      <c r="O191" s="652"/>
      <c r="P191" s="652"/>
      <c r="Q191" s="652"/>
      <c r="R191" s="652"/>
      <c r="S191" s="652"/>
      <c r="T191" s="652"/>
      <c r="U191" s="652"/>
      <c r="V191" s="652"/>
      <c r="W191" s="652"/>
      <c r="X191" s="652"/>
      <c r="Y191" s="652"/>
      <c r="Z191" s="652"/>
      <c r="AA191" s="652"/>
      <c r="AB191" s="652"/>
      <c r="AC191" s="652"/>
      <c r="AD191" s="652"/>
      <c r="AE191" s="652"/>
      <c r="AF191" s="652"/>
      <c r="AG191" s="652"/>
      <c r="AH191" s="652"/>
      <c r="AI191" s="652"/>
      <c r="AJ191" s="652"/>
      <c r="AK191" s="652"/>
      <c r="AL191" s="652"/>
      <c r="AM191" s="652"/>
      <c r="AN191" s="22">
        <v>1.86</v>
      </c>
      <c r="AO191" s="521">
        <f t="shared" si="167"/>
        <v>7605.73</v>
      </c>
      <c r="AP191" s="65">
        <f t="shared" si="168"/>
        <v>7600</v>
      </c>
      <c r="AQ191" s="27"/>
      <c r="AR191" s="27"/>
      <c r="AS191" s="28">
        <f t="shared" si="169"/>
        <v>7.5900000000000007</v>
      </c>
      <c r="AT191" s="29">
        <f t="shared" si="170"/>
        <v>7.3035000000000005</v>
      </c>
      <c r="AU191" s="27"/>
      <c r="AV191" s="30">
        <f t="shared" si="171"/>
        <v>7605.73</v>
      </c>
      <c r="AW191" s="31"/>
      <c r="AX191" s="32">
        <f t="shared" si="172"/>
        <v>7600</v>
      </c>
      <c r="AY191" s="33">
        <f t="shared" si="173"/>
        <v>7.3035000000000005</v>
      </c>
      <c r="AZ191" s="33"/>
      <c r="BA191" s="34">
        <f t="shared" si="174"/>
        <v>7.5900000000000007</v>
      </c>
      <c r="BB191" s="35">
        <f>SUM(I191-I191*5%+AN191)</f>
        <v>7.3035000000000005</v>
      </c>
      <c r="BC191" s="36">
        <f>SUM(I191-I191*5%+AN191)</f>
        <v>7.3035000000000005</v>
      </c>
      <c r="BD191" s="35">
        <f t="shared" si="181"/>
        <v>7.9700000000000006</v>
      </c>
      <c r="BE191" s="1"/>
      <c r="BF191" s="1"/>
      <c r="BG191" s="1"/>
      <c r="BH191" s="1"/>
      <c r="BI191" s="1"/>
      <c r="BJ191" s="1"/>
      <c r="BK191" s="1"/>
      <c r="BL191" s="35">
        <f t="shared" si="179"/>
        <v>12.86</v>
      </c>
      <c r="BM191" s="1"/>
      <c r="BN191" s="1"/>
      <c r="BO191" s="35">
        <f t="shared" si="182"/>
        <v>8.31</v>
      </c>
      <c r="BP191" s="95"/>
      <c r="BQ191" s="95"/>
      <c r="BR191" s="95"/>
      <c r="BS191" s="95"/>
      <c r="BT191" s="95"/>
      <c r="BU191" s="95"/>
      <c r="BV191" s="35">
        <f t="shared" si="183"/>
        <v>13.44</v>
      </c>
    </row>
    <row r="192" spans="1:74" x14ac:dyDescent="0.25">
      <c r="A192" s="908" t="s">
        <v>176</v>
      </c>
      <c r="B192" s="863"/>
      <c r="C192" s="863"/>
      <c r="D192" s="863"/>
      <c r="E192" s="863"/>
      <c r="F192" s="863"/>
      <c r="G192" s="863"/>
      <c r="H192" s="863"/>
      <c r="I192" s="863"/>
      <c r="J192" s="863"/>
      <c r="K192" s="863"/>
      <c r="L192" s="863"/>
      <c r="M192" s="863"/>
      <c r="N192" s="863"/>
      <c r="O192" s="863"/>
      <c r="P192" s="863"/>
      <c r="Q192" s="863"/>
      <c r="R192" s="863"/>
      <c r="S192" s="863"/>
      <c r="T192" s="863"/>
      <c r="U192" s="863"/>
      <c r="V192" s="863"/>
      <c r="W192" s="863"/>
      <c r="X192" s="863"/>
      <c r="Y192" s="863"/>
      <c r="Z192" s="863"/>
      <c r="AA192" s="863"/>
      <c r="AB192" s="863"/>
      <c r="AC192" s="863"/>
      <c r="AD192" s="863"/>
      <c r="AE192" s="863"/>
      <c r="AF192" s="863"/>
      <c r="AG192" s="863"/>
      <c r="AH192" s="863"/>
      <c r="AI192" s="863"/>
      <c r="AJ192" s="863"/>
      <c r="AK192" s="863"/>
      <c r="AL192" s="863"/>
      <c r="AM192" s="863"/>
      <c r="AN192" s="863"/>
      <c r="AO192" s="863"/>
      <c r="AP192" s="863"/>
      <c r="AQ192" s="863"/>
      <c r="AR192" s="863"/>
      <c r="AS192" s="863"/>
      <c r="AT192" s="863"/>
      <c r="AU192" s="863"/>
      <c r="AV192" s="863"/>
      <c r="AW192" s="863"/>
      <c r="AX192" s="863"/>
      <c r="AY192" s="863"/>
      <c r="AZ192" s="863"/>
      <c r="BA192" s="863"/>
      <c r="BB192" s="864"/>
      <c r="BC192" s="57"/>
      <c r="BD192" s="1"/>
      <c r="BE192" s="1"/>
      <c r="BF192" s="1"/>
      <c r="BG192" s="1"/>
      <c r="BH192" s="1"/>
      <c r="BI192" s="1"/>
      <c r="BJ192" s="1"/>
      <c r="BK192" s="1"/>
      <c r="BL192" s="35"/>
      <c r="BM192" s="1"/>
      <c r="BN192" s="1"/>
      <c r="BO192" s="95"/>
      <c r="BP192" s="95"/>
      <c r="BQ192" s="95"/>
      <c r="BR192" s="95"/>
      <c r="BS192" s="95"/>
      <c r="BT192" s="95"/>
      <c r="BU192" s="95"/>
      <c r="BV192" s="95"/>
    </row>
    <row r="193" spans="1:74" x14ac:dyDescent="0.25">
      <c r="A193" s="87">
        <v>178</v>
      </c>
      <c r="B193" s="860" t="s">
        <v>177</v>
      </c>
      <c r="C193" s="861"/>
      <c r="D193" s="861"/>
      <c r="E193" s="861"/>
      <c r="F193" s="862"/>
      <c r="G193" s="62">
        <v>6.69</v>
      </c>
      <c r="H193" s="63"/>
      <c r="I193" s="22">
        <v>8.3800000000000008</v>
      </c>
      <c r="J193" s="41">
        <v>17800</v>
      </c>
      <c r="K193" s="652">
        <f>SUM(BD193-AN193)</f>
        <v>7.2414000000000005</v>
      </c>
      <c r="L193" s="652">
        <f>SUM(BL193-AN193)</f>
        <v>9.4680000000000017</v>
      </c>
      <c r="M193" s="730">
        <f t="shared" ref="M193:M199" si="186">SUM(BO193-AN193)</f>
        <v>7.7284699999999997</v>
      </c>
      <c r="N193" s="730">
        <f t="shared" ref="N193:N199" si="187">SUM(BV193-AN193)</f>
        <v>10.066400000000002</v>
      </c>
      <c r="O193" s="652"/>
      <c r="P193" s="652"/>
      <c r="Q193" s="652"/>
      <c r="R193" s="652"/>
      <c r="S193" s="652"/>
      <c r="T193" s="652"/>
      <c r="U193" s="652"/>
      <c r="V193" s="652"/>
      <c r="W193" s="652"/>
      <c r="X193" s="652"/>
      <c r="Y193" s="652"/>
      <c r="Z193" s="652"/>
      <c r="AA193" s="652"/>
      <c r="AB193" s="652"/>
      <c r="AC193" s="652"/>
      <c r="AD193" s="652"/>
      <c r="AE193" s="652"/>
      <c r="AF193" s="652"/>
      <c r="AG193" s="652"/>
      <c r="AH193" s="652"/>
      <c r="AI193" s="652"/>
      <c r="AJ193" s="652"/>
      <c r="AK193" s="652"/>
      <c r="AL193" s="652"/>
      <c r="AM193" s="652"/>
      <c r="AN193" s="22">
        <v>2.5</v>
      </c>
      <c r="AO193" s="84">
        <f t="shared" ref="AO193:AO199" si="188">SUM(G193+J193)</f>
        <v>17806.689999999999</v>
      </c>
      <c r="AP193" s="65">
        <f t="shared" ref="AP193:AP199" si="189">ROUND(G193-G193*5%+J193,-2)</f>
        <v>17800</v>
      </c>
      <c r="AQ193" s="85"/>
      <c r="AR193" s="85"/>
      <c r="AS193" s="28">
        <f t="shared" ref="AS193:AS199" si="190">SUM(G193+AN193)</f>
        <v>9.1900000000000013</v>
      </c>
      <c r="AT193" s="29">
        <f t="shared" ref="AT193:AT199" si="191">SUM(G193-G193*5%+AN193)</f>
        <v>8.8554999999999993</v>
      </c>
      <c r="AU193" s="85"/>
      <c r="AV193" s="86">
        <f t="shared" ref="AV193:AV199" si="192">I193+J193</f>
        <v>17808.38</v>
      </c>
      <c r="AW193" s="31"/>
      <c r="AX193" s="32">
        <f t="shared" ref="AX193:AX199" si="193">ROUND(I193-I193*5%+J193,-2)</f>
        <v>17800</v>
      </c>
      <c r="AY193" s="33">
        <f t="shared" ref="AY193:AY199" si="194">SUM(G193-G193*5%+AN193)</f>
        <v>8.8554999999999993</v>
      </c>
      <c r="AZ193" s="33"/>
      <c r="BA193" s="34">
        <f t="shared" ref="BA193:BA199" si="195">SUM(I193+AN193)</f>
        <v>10.88</v>
      </c>
      <c r="BB193" s="35">
        <f t="shared" ref="BB193:BB199" si="196">SUM(I193-I193*5%+AN193)</f>
        <v>10.461</v>
      </c>
      <c r="BC193" s="36">
        <f t="shared" ref="BC193:BC199" si="197">SUM(I193-I193*5%+AN193)</f>
        <v>10.461</v>
      </c>
      <c r="BD193" s="35">
        <f>SUM(AS193+AS193*6%)</f>
        <v>9.7414000000000005</v>
      </c>
      <c r="BE193" s="1"/>
      <c r="BF193" s="1"/>
      <c r="BG193" s="1"/>
      <c r="BH193" s="1"/>
      <c r="BI193" s="1"/>
      <c r="BJ193" s="1"/>
      <c r="BK193" s="1"/>
      <c r="BL193" s="35">
        <f t="shared" ref="BL193:BL253" si="198">SUM(BA193*1.1)</f>
        <v>11.968000000000002</v>
      </c>
      <c r="BM193" s="1"/>
      <c r="BN193" s="1"/>
      <c r="BO193" s="35">
        <f t="shared" ref="BO193:BO199" si="199">SUM(BD193+BD193*5%)</f>
        <v>10.22847</v>
      </c>
      <c r="BP193" s="95"/>
      <c r="BQ193" s="95"/>
      <c r="BR193" s="95"/>
      <c r="BS193" s="95"/>
      <c r="BT193" s="95"/>
      <c r="BU193" s="95"/>
      <c r="BV193" s="35">
        <f t="shared" ref="BV193:BV199" si="200">SUM(BL193+BL193*5%)</f>
        <v>12.566400000000002</v>
      </c>
    </row>
    <row r="194" spans="1:74" x14ac:dyDescent="0.25">
      <c r="A194" s="52">
        <v>179</v>
      </c>
      <c r="B194" s="49" t="s">
        <v>178</v>
      </c>
      <c r="C194" s="50"/>
      <c r="D194" s="50"/>
      <c r="E194" s="70"/>
      <c r="F194" s="70"/>
      <c r="G194" s="544">
        <v>4.68</v>
      </c>
      <c r="H194" s="63"/>
      <c r="I194" s="246">
        <v>5.8</v>
      </c>
      <c r="J194" s="47">
        <v>13900</v>
      </c>
      <c r="K194" s="652">
        <v>4.97</v>
      </c>
      <c r="L194" s="652">
        <v>6.39</v>
      </c>
      <c r="M194" s="730">
        <v>5.22</v>
      </c>
      <c r="N194" s="730">
        <v>6.72</v>
      </c>
      <c r="O194" s="643"/>
      <c r="P194" s="643"/>
      <c r="Q194" s="643"/>
      <c r="R194" s="643"/>
      <c r="S194" s="643"/>
      <c r="T194" s="643"/>
      <c r="U194" s="643"/>
      <c r="V194" s="643"/>
      <c r="W194" s="643"/>
      <c r="X194" s="643"/>
      <c r="Y194" s="643"/>
      <c r="Z194" s="643"/>
      <c r="AA194" s="643"/>
      <c r="AB194" s="643"/>
      <c r="AC194" s="643"/>
      <c r="AD194" s="643"/>
      <c r="AE194" s="643"/>
      <c r="AF194" s="643"/>
      <c r="AG194" s="643"/>
      <c r="AH194" s="643"/>
      <c r="AI194" s="643"/>
      <c r="AJ194" s="643"/>
      <c r="AK194" s="643"/>
      <c r="AL194" s="643"/>
      <c r="AM194" s="643"/>
      <c r="AN194" s="228">
        <v>2.04</v>
      </c>
      <c r="AO194" s="545">
        <f t="shared" si="188"/>
        <v>13904.68</v>
      </c>
      <c r="AP194" s="546">
        <f t="shared" si="189"/>
        <v>13900</v>
      </c>
      <c r="AQ194" s="547"/>
      <c r="AR194" s="547"/>
      <c r="AS194" s="468">
        <f t="shared" si="190"/>
        <v>6.72</v>
      </c>
      <c r="AT194" s="548">
        <f t="shared" si="191"/>
        <v>6.4859999999999998</v>
      </c>
      <c r="AU194" s="547"/>
      <c r="AV194" s="549">
        <f t="shared" si="192"/>
        <v>13905.8</v>
      </c>
      <c r="AW194" s="550"/>
      <c r="AX194" s="551">
        <f t="shared" si="193"/>
        <v>13900</v>
      </c>
      <c r="AY194" s="552">
        <f t="shared" si="194"/>
        <v>6.4859999999999998</v>
      </c>
      <c r="AZ194" s="552"/>
      <c r="BA194" s="34">
        <f t="shared" si="195"/>
        <v>7.84</v>
      </c>
      <c r="BB194" s="35">
        <f t="shared" si="196"/>
        <v>7.55</v>
      </c>
      <c r="BC194" s="36">
        <f t="shared" si="197"/>
        <v>7.55</v>
      </c>
      <c r="BD194" s="35">
        <v>7.01</v>
      </c>
      <c r="BE194" s="1"/>
      <c r="BF194" s="1"/>
      <c r="BG194" s="1"/>
      <c r="BH194" s="1"/>
      <c r="BI194" s="1"/>
      <c r="BJ194" s="1"/>
      <c r="BK194" s="1"/>
      <c r="BL194" s="35">
        <v>8.43</v>
      </c>
      <c r="BM194" s="1"/>
      <c r="BN194" s="1"/>
      <c r="BO194" s="35">
        <f t="shared" ref="BO194" si="201">SUM(M194+AN194)</f>
        <v>7.26</v>
      </c>
      <c r="BP194" s="95"/>
      <c r="BQ194" s="95"/>
      <c r="BR194" s="95"/>
      <c r="BS194" s="95"/>
      <c r="BT194" s="95"/>
      <c r="BU194" s="95"/>
      <c r="BV194" s="35">
        <f t="shared" ref="BV194" si="202">SUM(N194+AN194)</f>
        <v>8.76</v>
      </c>
    </row>
    <row r="195" spans="1:74" x14ac:dyDescent="0.25">
      <c r="A195" s="52">
        <v>180</v>
      </c>
      <c r="B195" s="51" t="s">
        <v>179</v>
      </c>
      <c r="C195" s="51"/>
      <c r="D195" s="51"/>
      <c r="E195" s="51"/>
      <c r="F195" s="51"/>
      <c r="G195" s="62">
        <v>4.68</v>
      </c>
      <c r="H195" s="226"/>
      <c r="I195" s="22">
        <v>5.8</v>
      </c>
      <c r="J195" s="41">
        <v>4900</v>
      </c>
      <c r="K195" s="652">
        <f t="shared" ref="K195:K199" si="203">SUM(BD195-AN195)</f>
        <v>4.968</v>
      </c>
      <c r="L195" s="652">
        <f t="shared" ref="L195:L199" si="204">SUM(BL195-AN195)</f>
        <v>6.3920000000000003</v>
      </c>
      <c r="M195" s="730">
        <f t="shared" si="186"/>
        <v>5.2224000000000004</v>
      </c>
      <c r="N195" s="730">
        <f t="shared" si="187"/>
        <v>6.7176</v>
      </c>
      <c r="O195" s="652"/>
      <c r="P195" s="652"/>
      <c r="Q195" s="652"/>
      <c r="R195" s="652"/>
      <c r="S195" s="652"/>
      <c r="T195" s="652"/>
      <c r="U195" s="652"/>
      <c r="V195" s="652"/>
      <c r="W195" s="652"/>
      <c r="X195" s="652"/>
      <c r="Y195" s="652"/>
      <c r="Z195" s="652"/>
      <c r="AA195" s="652"/>
      <c r="AB195" s="652"/>
      <c r="AC195" s="652"/>
      <c r="AD195" s="652"/>
      <c r="AE195" s="652"/>
      <c r="AF195" s="652"/>
      <c r="AG195" s="652"/>
      <c r="AH195" s="652"/>
      <c r="AI195" s="652"/>
      <c r="AJ195" s="652"/>
      <c r="AK195" s="652"/>
      <c r="AL195" s="652"/>
      <c r="AM195" s="652"/>
      <c r="AN195" s="22">
        <v>0.12</v>
      </c>
      <c r="AO195" s="84">
        <f t="shared" si="188"/>
        <v>4904.68</v>
      </c>
      <c r="AP195" s="553">
        <f t="shared" si="189"/>
        <v>4900</v>
      </c>
      <c r="AQ195" s="84"/>
      <c r="AR195" s="84"/>
      <c r="AS195" s="28">
        <f t="shared" si="190"/>
        <v>4.8</v>
      </c>
      <c r="AT195" s="554">
        <f t="shared" si="191"/>
        <v>4.5659999999999998</v>
      </c>
      <c r="AU195" s="84"/>
      <c r="AV195" s="535">
        <f t="shared" si="192"/>
        <v>4905.8</v>
      </c>
      <c r="AW195" s="555"/>
      <c r="AX195" s="556">
        <f t="shared" si="193"/>
        <v>4900</v>
      </c>
      <c r="AY195" s="96">
        <f t="shared" si="194"/>
        <v>4.5659999999999998</v>
      </c>
      <c r="AZ195" s="96"/>
      <c r="BA195" s="34">
        <f t="shared" si="195"/>
        <v>5.92</v>
      </c>
      <c r="BB195" s="35">
        <f t="shared" si="196"/>
        <v>5.63</v>
      </c>
      <c r="BC195" s="36">
        <f t="shared" si="197"/>
        <v>5.63</v>
      </c>
      <c r="BD195" s="35">
        <f t="shared" ref="BD195:BD253" si="205">SUM(AS195+AS195*6%)</f>
        <v>5.0880000000000001</v>
      </c>
      <c r="BE195" s="1"/>
      <c r="BF195" s="1"/>
      <c r="BG195" s="1"/>
      <c r="BH195" s="1"/>
      <c r="BI195" s="1"/>
      <c r="BJ195" s="1"/>
      <c r="BK195" s="1"/>
      <c r="BL195" s="35">
        <f t="shared" si="198"/>
        <v>6.5120000000000005</v>
      </c>
      <c r="BM195" s="1"/>
      <c r="BN195" s="1"/>
      <c r="BO195" s="35">
        <f t="shared" si="199"/>
        <v>5.3424000000000005</v>
      </c>
      <c r="BP195" s="95"/>
      <c r="BQ195" s="95"/>
      <c r="BR195" s="95"/>
      <c r="BS195" s="95"/>
      <c r="BT195" s="95"/>
      <c r="BU195" s="95"/>
      <c r="BV195" s="35">
        <f t="shared" si="200"/>
        <v>6.8376000000000001</v>
      </c>
    </row>
    <row r="196" spans="1:74" x14ac:dyDescent="0.25">
      <c r="A196" s="52">
        <v>181</v>
      </c>
      <c r="B196" s="503" t="s">
        <v>180</v>
      </c>
      <c r="C196" s="68"/>
      <c r="D196" s="68"/>
      <c r="E196" s="69"/>
      <c r="F196" s="69"/>
      <c r="G196" s="531">
        <v>9.36</v>
      </c>
      <c r="H196" s="227"/>
      <c r="I196" s="614">
        <v>11.6</v>
      </c>
      <c r="J196" s="615">
        <v>4900</v>
      </c>
      <c r="K196" s="652">
        <f t="shared" si="203"/>
        <v>9.9353999999999996</v>
      </c>
      <c r="L196" s="652">
        <f t="shared" si="204"/>
        <v>12.783000000000001</v>
      </c>
      <c r="M196" s="730">
        <v>10.44</v>
      </c>
      <c r="N196" s="730">
        <v>13.44</v>
      </c>
      <c r="O196" s="751"/>
      <c r="P196" s="751"/>
      <c r="Q196" s="751"/>
      <c r="R196" s="751"/>
      <c r="S196" s="751"/>
      <c r="T196" s="751"/>
      <c r="U196" s="751"/>
      <c r="V196" s="751"/>
      <c r="W196" s="751"/>
      <c r="X196" s="751"/>
      <c r="Y196" s="751"/>
      <c r="Z196" s="751"/>
      <c r="AA196" s="751"/>
      <c r="AB196" s="751"/>
      <c r="AC196" s="751"/>
      <c r="AD196" s="751"/>
      <c r="AE196" s="751"/>
      <c r="AF196" s="751"/>
      <c r="AG196" s="751"/>
      <c r="AH196" s="751"/>
      <c r="AI196" s="751"/>
      <c r="AJ196" s="751"/>
      <c r="AK196" s="751"/>
      <c r="AL196" s="751"/>
      <c r="AM196" s="751"/>
      <c r="AN196" s="614">
        <v>0.23</v>
      </c>
      <c r="AO196" s="557">
        <f t="shared" si="188"/>
        <v>4909.3599999999997</v>
      </c>
      <c r="AP196" s="558">
        <f t="shared" si="189"/>
        <v>4900</v>
      </c>
      <c r="AQ196" s="559"/>
      <c r="AR196" s="559"/>
      <c r="AS196" s="560">
        <f t="shared" si="190"/>
        <v>9.59</v>
      </c>
      <c r="AT196" s="561">
        <f t="shared" si="191"/>
        <v>9.1219999999999999</v>
      </c>
      <c r="AU196" s="559"/>
      <c r="AV196" s="562">
        <f t="shared" si="192"/>
        <v>4911.6000000000004</v>
      </c>
      <c r="AW196" s="540"/>
      <c r="AX196" s="563">
        <f t="shared" si="193"/>
        <v>4900</v>
      </c>
      <c r="AY196" s="564">
        <f t="shared" si="194"/>
        <v>9.1219999999999999</v>
      </c>
      <c r="AZ196" s="564"/>
      <c r="BA196" s="34">
        <f t="shared" si="195"/>
        <v>11.83</v>
      </c>
      <c r="BB196" s="35">
        <f t="shared" si="196"/>
        <v>11.25</v>
      </c>
      <c r="BC196" s="36">
        <f t="shared" si="197"/>
        <v>11.25</v>
      </c>
      <c r="BD196" s="35">
        <f t="shared" si="205"/>
        <v>10.1654</v>
      </c>
      <c r="BE196" s="1"/>
      <c r="BF196" s="1"/>
      <c r="BG196" s="1"/>
      <c r="BH196" s="1"/>
      <c r="BI196" s="1"/>
      <c r="BJ196" s="1"/>
      <c r="BK196" s="1"/>
      <c r="BL196" s="35">
        <f t="shared" si="198"/>
        <v>13.013000000000002</v>
      </c>
      <c r="BM196" s="1"/>
      <c r="BN196" s="1"/>
      <c r="BO196" s="35">
        <f t="shared" ref="BO196" si="206">SUM(M196+AN196)</f>
        <v>10.67</v>
      </c>
      <c r="BP196" s="95"/>
      <c r="BQ196" s="95"/>
      <c r="BR196" s="95"/>
      <c r="BS196" s="95"/>
      <c r="BT196" s="95"/>
      <c r="BU196" s="95"/>
      <c r="BV196" s="35">
        <f t="shared" ref="BV196" si="207">SUM(N196+AN196)</f>
        <v>13.67</v>
      </c>
    </row>
    <row r="197" spans="1:74" x14ac:dyDescent="0.25">
      <c r="A197" s="44">
        <v>182</v>
      </c>
      <c r="B197" s="53" t="s">
        <v>181</v>
      </c>
      <c r="C197" s="54"/>
      <c r="D197" s="54"/>
      <c r="E197" s="61"/>
      <c r="F197" s="61"/>
      <c r="G197" s="62">
        <v>3.75</v>
      </c>
      <c r="H197" s="63"/>
      <c r="I197" s="22">
        <v>5.46</v>
      </c>
      <c r="J197" s="41">
        <v>600</v>
      </c>
      <c r="K197" s="652">
        <f t="shared" si="203"/>
        <v>4.0440000000000005</v>
      </c>
      <c r="L197" s="652">
        <f t="shared" si="204"/>
        <v>6.1210000000000004</v>
      </c>
      <c r="M197" s="730">
        <f t="shared" si="186"/>
        <v>4.3036999999999992</v>
      </c>
      <c r="N197" s="730">
        <f t="shared" si="187"/>
        <v>6.4845500000000005</v>
      </c>
      <c r="O197" s="652"/>
      <c r="P197" s="652"/>
      <c r="Q197" s="652"/>
      <c r="R197" s="652"/>
      <c r="S197" s="652"/>
      <c r="T197" s="652"/>
      <c r="U197" s="652"/>
      <c r="V197" s="652"/>
      <c r="W197" s="652"/>
      <c r="X197" s="652"/>
      <c r="Y197" s="652"/>
      <c r="Z197" s="652"/>
      <c r="AA197" s="652"/>
      <c r="AB197" s="652"/>
      <c r="AC197" s="652"/>
      <c r="AD197" s="652"/>
      <c r="AE197" s="652"/>
      <c r="AF197" s="652"/>
      <c r="AG197" s="652"/>
      <c r="AH197" s="652"/>
      <c r="AI197" s="652"/>
      <c r="AJ197" s="652"/>
      <c r="AK197" s="652"/>
      <c r="AL197" s="652"/>
      <c r="AM197" s="652"/>
      <c r="AN197" s="24">
        <v>1.1499999999999999</v>
      </c>
      <c r="AO197" s="84">
        <f t="shared" si="188"/>
        <v>603.75</v>
      </c>
      <c r="AP197" s="65">
        <f t="shared" si="189"/>
        <v>600</v>
      </c>
      <c r="AQ197" s="85"/>
      <c r="AR197" s="85"/>
      <c r="AS197" s="28">
        <f t="shared" si="190"/>
        <v>4.9000000000000004</v>
      </c>
      <c r="AT197" s="29">
        <f t="shared" si="191"/>
        <v>4.7125000000000004</v>
      </c>
      <c r="AU197" s="85"/>
      <c r="AV197" s="86">
        <f t="shared" si="192"/>
        <v>605.46</v>
      </c>
      <c r="AW197" s="31"/>
      <c r="AX197" s="32">
        <f t="shared" si="193"/>
        <v>600</v>
      </c>
      <c r="AY197" s="33">
        <f t="shared" si="194"/>
        <v>4.7125000000000004</v>
      </c>
      <c r="AZ197" s="33"/>
      <c r="BA197" s="34">
        <f t="shared" si="195"/>
        <v>6.6099999999999994</v>
      </c>
      <c r="BB197" s="35">
        <f t="shared" si="196"/>
        <v>6.3369999999999997</v>
      </c>
      <c r="BC197" s="36">
        <f t="shared" si="197"/>
        <v>6.3369999999999997</v>
      </c>
      <c r="BD197" s="35">
        <f t="shared" si="205"/>
        <v>5.194</v>
      </c>
      <c r="BE197" s="1"/>
      <c r="BF197" s="1"/>
      <c r="BG197" s="1"/>
      <c r="BH197" s="1"/>
      <c r="BI197" s="1"/>
      <c r="BJ197" s="1"/>
      <c r="BK197" s="1"/>
      <c r="BL197" s="35">
        <f t="shared" si="198"/>
        <v>7.2709999999999999</v>
      </c>
      <c r="BM197" s="1"/>
      <c r="BN197" s="1"/>
      <c r="BO197" s="35">
        <f t="shared" si="199"/>
        <v>5.4536999999999995</v>
      </c>
      <c r="BP197" s="95"/>
      <c r="BQ197" s="95"/>
      <c r="BR197" s="95"/>
      <c r="BS197" s="95"/>
      <c r="BT197" s="95"/>
      <c r="BU197" s="95"/>
      <c r="BV197" s="35">
        <f t="shared" si="200"/>
        <v>7.6345499999999999</v>
      </c>
    </row>
    <row r="198" spans="1:74" x14ac:dyDescent="0.25">
      <c r="A198" s="44">
        <v>183</v>
      </c>
      <c r="B198" s="594" t="s">
        <v>182</v>
      </c>
      <c r="C198" s="75"/>
      <c r="D198" s="75"/>
      <c r="E198" s="543"/>
      <c r="F198" s="565"/>
      <c r="G198" s="62">
        <v>5.62</v>
      </c>
      <c r="H198" s="63"/>
      <c r="I198" s="22">
        <v>7.31</v>
      </c>
      <c r="J198" s="47">
        <v>14200</v>
      </c>
      <c r="K198" s="652">
        <f t="shared" si="203"/>
        <v>6.1444000000000001</v>
      </c>
      <c r="L198" s="652">
        <f t="shared" si="204"/>
        <v>8.3530000000000015</v>
      </c>
      <c r="M198" s="730">
        <f t="shared" si="186"/>
        <v>6.6076199999999998</v>
      </c>
      <c r="N198" s="730">
        <f t="shared" si="187"/>
        <v>8.9266500000000022</v>
      </c>
      <c r="O198" s="652"/>
      <c r="P198" s="652"/>
      <c r="Q198" s="652"/>
      <c r="R198" s="652"/>
      <c r="S198" s="652"/>
      <c r="T198" s="652"/>
      <c r="U198" s="652"/>
      <c r="V198" s="652"/>
      <c r="W198" s="652"/>
      <c r="X198" s="652"/>
      <c r="Y198" s="652"/>
      <c r="Z198" s="652"/>
      <c r="AA198" s="652"/>
      <c r="AB198" s="652"/>
      <c r="AC198" s="652"/>
      <c r="AD198" s="652"/>
      <c r="AE198" s="652"/>
      <c r="AF198" s="652"/>
      <c r="AG198" s="652"/>
      <c r="AH198" s="652"/>
      <c r="AI198" s="652"/>
      <c r="AJ198" s="652"/>
      <c r="AK198" s="652"/>
      <c r="AL198" s="652"/>
      <c r="AM198" s="652"/>
      <c r="AN198" s="24">
        <v>3.12</v>
      </c>
      <c r="AO198" s="84">
        <f t="shared" si="188"/>
        <v>14205.62</v>
      </c>
      <c r="AP198" s="65">
        <f t="shared" si="189"/>
        <v>14200</v>
      </c>
      <c r="AQ198" s="85"/>
      <c r="AR198" s="85"/>
      <c r="AS198" s="28">
        <f t="shared" si="190"/>
        <v>8.74</v>
      </c>
      <c r="AT198" s="29">
        <f t="shared" si="191"/>
        <v>8.4589999999999996</v>
      </c>
      <c r="AU198" s="85"/>
      <c r="AV198" s="86">
        <f t="shared" si="192"/>
        <v>14207.31</v>
      </c>
      <c r="AW198" s="31"/>
      <c r="AX198" s="32">
        <f t="shared" si="193"/>
        <v>14200</v>
      </c>
      <c r="AY198" s="33">
        <f t="shared" si="194"/>
        <v>8.4589999999999996</v>
      </c>
      <c r="AZ198" s="33"/>
      <c r="BA198" s="34">
        <f t="shared" si="195"/>
        <v>10.43</v>
      </c>
      <c r="BB198" s="35">
        <f t="shared" si="196"/>
        <v>10.064499999999999</v>
      </c>
      <c r="BC198" s="36">
        <f t="shared" si="197"/>
        <v>10.064499999999999</v>
      </c>
      <c r="BD198" s="35">
        <f t="shared" si="205"/>
        <v>9.2644000000000002</v>
      </c>
      <c r="BE198" s="1"/>
      <c r="BF198" s="1"/>
      <c r="BG198" s="1"/>
      <c r="BH198" s="1"/>
      <c r="BI198" s="1"/>
      <c r="BJ198" s="1"/>
      <c r="BK198" s="1"/>
      <c r="BL198" s="35">
        <f t="shared" si="198"/>
        <v>11.473000000000001</v>
      </c>
      <c r="BM198" s="1"/>
      <c r="BN198" s="1"/>
      <c r="BO198" s="35">
        <f t="shared" si="199"/>
        <v>9.7276199999999999</v>
      </c>
      <c r="BP198" s="95"/>
      <c r="BQ198" s="95"/>
      <c r="BR198" s="95"/>
      <c r="BS198" s="95"/>
      <c r="BT198" s="95"/>
      <c r="BU198" s="95"/>
      <c r="BV198" s="35">
        <f t="shared" si="200"/>
        <v>12.046650000000001</v>
      </c>
    </row>
    <row r="199" spans="1:74" x14ac:dyDescent="0.25">
      <c r="A199" s="595">
        <v>184</v>
      </c>
      <c r="B199" s="877" t="s">
        <v>183</v>
      </c>
      <c r="C199" s="878"/>
      <c r="D199" s="878"/>
      <c r="E199" s="878"/>
      <c r="F199" s="879"/>
      <c r="G199" s="62">
        <v>1.91</v>
      </c>
      <c r="H199" s="229"/>
      <c r="I199" s="22">
        <v>3.08</v>
      </c>
      <c r="J199" s="230">
        <v>400</v>
      </c>
      <c r="K199" s="652">
        <f t="shared" si="203"/>
        <v>2.0300000000000002</v>
      </c>
      <c r="L199" s="652">
        <f t="shared" si="204"/>
        <v>3.3970000000000002</v>
      </c>
      <c r="M199" s="730">
        <f t="shared" si="186"/>
        <v>2.1360000000000001</v>
      </c>
      <c r="N199" s="730">
        <f t="shared" si="187"/>
        <v>3.5713500000000002</v>
      </c>
      <c r="O199" s="652"/>
      <c r="P199" s="652"/>
      <c r="Q199" s="652"/>
      <c r="R199" s="652"/>
      <c r="S199" s="652"/>
      <c r="T199" s="652"/>
      <c r="U199" s="652"/>
      <c r="V199" s="652"/>
      <c r="W199" s="652"/>
      <c r="X199" s="652"/>
      <c r="Y199" s="652"/>
      <c r="Z199" s="652"/>
      <c r="AA199" s="652"/>
      <c r="AB199" s="652"/>
      <c r="AC199" s="652"/>
      <c r="AD199" s="652"/>
      <c r="AE199" s="652"/>
      <c r="AF199" s="652"/>
      <c r="AG199" s="652"/>
      <c r="AH199" s="652"/>
      <c r="AI199" s="652"/>
      <c r="AJ199" s="652"/>
      <c r="AK199" s="652"/>
      <c r="AL199" s="652"/>
      <c r="AM199" s="652"/>
      <c r="AN199" s="24">
        <v>0.09</v>
      </c>
      <c r="AO199" s="230">
        <f t="shared" si="188"/>
        <v>401.91</v>
      </c>
      <c r="AP199" s="65">
        <f t="shared" si="189"/>
        <v>400</v>
      </c>
      <c r="AQ199" s="230"/>
      <c r="AR199" s="230"/>
      <c r="AS199" s="28">
        <f t="shared" si="190"/>
        <v>2</v>
      </c>
      <c r="AT199" s="29">
        <f t="shared" si="191"/>
        <v>1.9045000000000001</v>
      </c>
      <c r="AU199" s="230"/>
      <c r="AV199" s="566">
        <f t="shared" si="192"/>
        <v>403.08</v>
      </c>
      <c r="AW199" s="31"/>
      <c r="AX199" s="32">
        <f t="shared" si="193"/>
        <v>400</v>
      </c>
      <c r="AY199" s="33">
        <f t="shared" si="194"/>
        <v>1.9045000000000001</v>
      </c>
      <c r="AZ199" s="33"/>
      <c r="BA199" s="34">
        <f t="shared" si="195"/>
        <v>3.17</v>
      </c>
      <c r="BB199" s="35">
        <f t="shared" si="196"/>
        <v>3.016</v>
      </c>
      <c r="BC199" s="36">
        <f t="shared" si="197"/>
        <v>3.016</v>
      </c>
      <c r="BD199" s="35">
        <f t="shared" si="205"/>
        <v>2.12</v>
      </c>
      <c r="BE199" s="1"/>
      <c r="BF199" s="1"/>
      <c r="BG199" s="1"/>
      <c r="BH199" s="1"/>
      <c r="BI199" s="1"/>
      <c r="BJ199" s="1"/>
      <c r="BK199" s="1"/>
      <c r="BL199" s="35">
        <f t="shared" si="198"/>
        <v>3.4870000000000001</v>
      </c>
      <c r="BM199" s="1"/>
      <c r="BN199" s="1"/>
      <c r="BO199" s="35">
        <f t="shared" si="199"/>
        <v>2.226</v>
      </c>
      <c r="BP199" s="95"/>
      <c r="BQ199" s="95"/>
      <c r="BR199" s="95"/>
      <c r="BS199" s="95"/>
      <c r="BT199" s="95"/>
      <c r="BU199" s="95"/>
      <c r="BV199" s="35">
        <f t="shared" si="200"/>
        <v>3.6613500000000001</v>
      </c>
    </row>
    <row r="200" spans="1:74" x14ac:dyDescent="0.25">
      <c r="A200" s="881" t="s">
        <v>184</v>
      </c>
      <c r="B200" s="882"/>
      <c r="C200" s="882"/>
      <c r="D200" s="882"/>
      <c r="E200" s="882"/>
      <c r="F200" s="882"/>
      <c r="G200" s="882"/>
      <c r="H200" s="882"/>
      <c r="I200" s="882"/>
      <c r="J200" s="882"/>
      <c r="K200" s="882"/>
      <c r="L200" s="882"/>
      <c r="M200" s="882"/>
      <c r="N200" s="882"/>
      <c r="O200" s="882"/>
      <c r="P200" s="882"/>
      <c r="Q200" s="882"/>
      <c r="R200" s="882"/>
      <c r="S200" s="882"/>
      <c r="T200" s="882"/>
      <c r="U200" s="882"/>
      <c r="V200" s="882"/>
      <c r="W200" s="882"/>
      <c r="X200" s="882"/>
      <c r="Y200" s="882"/>
      <c r="Z200" s="882"/>
      <c r="AA200" s="882"/>
      <c r="AB200" s="882"/>
      <c r="AC200" s="882"/>
      <c r="AD200" s="882"/>
      <c r="AE200" s="882"/>
      <c r="AF200" s="882"/>
      <c r="AG200" s="882"/>
      <c r="AH200" s="882"/>
      <c r="AI200" s="882"/>
      <c r="AJ200" s="882"/>
      <c r="AK200" s="882"/>
      <c r="AL200" s="882"/>
      <c r="AM200" s="882"/>
      <c r="AN200" s="882"/>
      <c r="AO200" s="882"/>
      <c r="AP200" s="882"/>
      <c r="AQ200" s="882"/>
      <c r="AR200" s="882"/>
      <c r="AS200" s="882"/>
      <c r="AT200" s="882"/>
      <c r="AU200" s="882"/>
      <c r="AV200" s="882"/>
      <c r="AW200" s="882"/>
      <c r="AX200" s="882"/>
      <c r="AY200" s="882"/>
      <c r="AZ200" s="882"/>
      <c r="BA200" s="882"/>
      <c r="BB200" s="883"/>
      <c r="BC200" s="57"/>
      <c r="BD200" s="35"/>
      <c r="BE200" s="1"/>
      <c r="BF200" s="1"/>
      <c r="BG200" s="1"/>
      <c r="BH200" s="1"/>
      <c r="BI200" s="1"/>
      <c r="BJ200" s="1"/>
      <c r="BK200" s="1"/>
      <c r="BL200" s="35"/>
      <c r="BM200" s="1"/>
      <c r="BN200" s="1"/>
      <c r="BO200" s="95"/>
      <c r="BP200" s="95"/>
      <c r="BQ200" s="95"/>
      <c r="BR200" s="95"/>
      <c r="BS200" s="95"/>
      <c r="BT200" s="95"/>
      <c r="BU200" s="95"/>
      <c r="BV200" s="95"/>
    </row>
    <row r="201" spans="1:74" x14ac:dyDescent="0.25">
      <c r="A201" s="44">
        <v>185</v>
      </c>
      <c r="B201" s="80" t="s">
        <v>185</v>
      </c>
      <c r="C201" s="80"/>
      <c r="D201" s="80"/>
      <c r="E201" s="80"/>
      <c r="F201" s="61"/>
      <c r="G201" s="62">
        <v>7.3</v>
      </c>
      <c r="H201" s="63"/>
      <c r="I201" s="22">
        <v>7.67</v>
      </c>
      <c r="J201" s="40">
        <v>2200</v>
      </c>
      <c r="K201" s="652">
        <v>7.74</v>
      </c>
      <c r="L201" s="652">
        <v>8.44</v>
      </c>
      <c r="M201" s="730">
        <v>8.1300000000000008</v>
      </c>
      <c r="N201" s="730">
        <v>8.8699999999999992</v>
      </c>
      <c r="O201" s="652"/>
      <c r="P201" s="652"/>
      <c r="Q201" s="652"/>
      <c r="R201" s="652"/>
      <c r="S201" s="652"/>
      <c r="T201" s="652"/>
      <c r="U201" s="652"/>
      <c r="V201" s="652"/>
      <c r="W201" s="652"/>
      <c r="X201" s="652"/>
      <c r="Y201" s="652"/>
      <c r="Z201" s="652"/>
      <c r="AA201" s="652"/>
      <c r="AB201" s="652"/>
      <c r="AC201" s="652"/>
      <c r="AD201" s="652"/>
      <c r="AE201" s="652"/>
      <c r="AF201" s="652"/>
      <c r="AG201" s="652"/>
      <c r="AH201" s="652"/>
      <c r="AI201" s="652"/>
      <c r="AJ201" s="652"/>
      <c r="AK201" s="652"/>
      <c r="AL201" s="652"/>
      <c r="AM201" s="652"/>
      <c r="AN201" s="24">
        <v>0.38</v>
      </c>
      <c r="AO201" s="64">
        <f t="shared" ref="AO201:AO207" si="208">SUM(G201+J201)</f>
        <v>2207.3000000000002</v>
      </c>
      <c r="AP201" s="65">
        <f t="shared" ref="AP201:AP207" si="209">ROUND(G201-G201*5%+J201,-2)</f>
        <v>2200</v>
      </c>
      <c r="AQ201" s="66"/>
      <c r="AR201" s="66"/>
      <c r="AS201" s="28">
        <f t="shared" ref="AS201:AS208" si="210">SUM(G201+AN201)</f>
        <v>7.68</v>
      </c>
      <c r="AT201" s="29">
        <f t="shared" ref="AT201:AT208" si="211">SUM(G201-G201*5%+AN201)</f>
        <v>7.3149999999999995</v>
      </c>
      <c r="AU201" s="66"/>
      <c r="AV201" s="86">
        <f t="shared" ref="AV201:AV207" si="212">I201+J201</f>
        <v>2207.67</v>
      </c>
      <c r="AW201" s="31"/>
      <c r="AX201" s="32">
        <f t="shared" ref="AX201:AX207" si="213">ROUND(I201-I201*5%+J201,-2)</f>
        <v>2200</v>
      </c>
      <c r="AY201" s="33">
        <f>SUM(G201-G201*5%+AN201)</f>
        <v>7.3149999999999995</v>
      </c>
      <c r="AZ201" s="33"/>
      <c r="BA201" s="34">
        <f t="shared" ref="BA201:BA208" si="214">SUM(I201+AN201)</f>
        <v>8.0500000000000007</v>
      </c>
      <c r="BB201" s="35">
        <f t="shared" ref="BB201:BB208" si="215">SUM(I201-I201*5%+AN201)</f>
        <v>7.6665000000000001</v>
      </c>
      <c r="BC201" s="36">
        <f>SUM(I201-I201*5%+AN201)</f>
        <v>7.6665000000000001</v>
      </c>
      <c r="BD201" s="35">
        <v>8.1199999999999992</v>
      </c>
      <c r="BE201" s="1"/>
      <c r="BF201" s="1"/>
      <c r="BG201" s="1"/>
      <c r="BH201" s="1"/>
      <c r="BI201" s="1"/>
      <c r="BJ201" s="1"/>
      <c r="BK201" s="1"/>
      <c r="BL201" s="35">
        <v>8.82</v>
      </c>
      <c r="BM201" s="1"/>
      <c r="BN201" s="1"/>
      <c r="BO201" s="35">
        <f t="shared" ref="BO201" si="216">SUM(M201+AN201)</f>
        <v>8.5100000000000016</v>
      </c>
      <c r="BP201" s="95"/>
      <c r="BQ201" s="95"/>
      <c r="BR201" s="95"/>
      <c r="BS201" s="95"/>
      <c r="BT201" s="95"/>
      <c r="BU201" s="95"/>
      <c r="BV201" s="35">
        <f t="shared" ref="BV201" si="217">SUM(N201+AN201)</f>
        <v>9.25</v>
      </c>
    </row>
    <row r="202" spans="1:74" x14ac:dyDescent="0.25">
      <c r="A202" s="44"/>
      <c r="B202" s="80" t="s">
        <v>186</v>
      </c>
      <c r="C202" s="80"/>
      <c r="D202" s="80"/>
      <c r="E202" s="80"/>
      <c r="F202" s="61"/>
      <c r="G202" s="62">
        <v>7.3</v>
      </c>
      <c r="H202" s="63"/>
      <c r="I202" s="22">
        <v>7.67</v>
      </c>
      <c r="J202" s="40">
        <v>300</v>
      </c>
      <c r="K202" s="652">
        <f t="shared" ref="K202:K208" si="218">SUM(BD202-AN202)</f>
        <v>7.7409999999999997</v>
      </c>
      <c r="L202" s="652">
        <f t="shared" ref="L202:L208" si="219">SUM(BL202-AN202)</f>
        <v>8.4420000000000002</v>
      </c>
      <c r="M202" s="730">
        <f t="shared" ref="M202:M205" si="220">SUM(BO202-AN202)</f>
        <v>8.1305499999999995</v>
      </c>
      <c r="N202" s="730">
        <f t="shared" ref="N202:N204" si="221">SUM(BV202-AN202)</f>
        <v>8.8666</v>
      </c>
      <c r="O202" s="652"/>
      <c r="P202" s="652"/>
      <c r="Q202" s="652"/>
      <c r="R202" s="652"/>
      <c r="S202" s="652"/>
      <c r="T202" s="652"/>
      <c r="U202" s="652"/>
      <c r="V202" s="652"/>
      <c r="W202" s="652"/>
      <c r="X202" s="652"/>
      <c r="Y202" s="652"/>
      <c r="Z202" s="652"/>
      <c r="AA202" s="652"/>
      <c r="AB202" s="652"/>
      <c r="AC202" s="652"/>
      <c r="AD202" s="652"/>
      <c r="AE202" s="652"/>
      <c r="AF202" s="652"/>
      <c r="AG202" s="652"/>
      <c r="AH202" s="652"/>
      <c r="AI202" s="652"/>
      <c r="AJ202" s="652"/>
      <c r="AK202" s="652"/>
      <c r="AL202" s="652"/>
      <c r="AM202" s="652"/>
      <c r="AN202" s="24">
        <v>0.05</v>
      </c>
      <c r="AO202" s="64">
        <f t="shared" si="208"/>
        <v>307.3</v>
      </c>
      <c r="AP202" s="65">
        <f t="shared" si="209"/>
        <v>300</v>
      </c>
      <c r="AQ202" s="66"/>
      <c r="AR202" s="66"/>
      <c r="AS202" s="28">
        <f t="shared" si="210"/>
        <v>7.35</v>
      </c>
      <c r="AT202" s="29">
        <f t="shared" si="211"/>
        <v>6.9849999999999994</v>
      </c>
      <c r="AU202" s="66"/>
      <c r="AV202" s="86">
        <f t="shared" si="212"/>
        <v>307.67</v>
      </c>
      <c r="AW202" s="31"/>
      <c r="AX202" s="32">
        <f t="shared" si="213"/>
        <v>300</v>
      </c>
      <c r="AY202" s="33">
        <f>SUM(G202-G202*5%+AN202)</f>
        <v>6.9849999999999994</v>
      </c>
      <c r="AZ202" s="33"/>
      <c r="BA202" s="34">
        <f t="shared" si="214"/>
        <v>7.72</v>
      </c>
      <c r="BB202" s="35">
        <f t="shared" si="215"/>
        <v>7.3365</v>
      </c>
      <c r="BC202" s="36">
        <f>SUM(I202-I202*5%+AN202)</f>
        <v>7.3365</v>
      </c>
      <c r="BD202" s="35">
        <f t="shared" si="205"/>
        <v>7.7909999999999995</v>
      </c>
      <c r="BE202" s="1"/>
      <c r="BF202" s="1"/>
      <c r="BG202" s="1"/>
      <c r="BH202" s="1"/>
      <c r="BI202" s="1"/>
      <c r="BJ202" s="1"/>
      <c r="BK202" s="1"/>
      <c r="BL202" s="35">
        <f t="shared" si="198"/>
        <v>8.4920000000000009</v>
      </c>
      <c r="BM202" s="1"/>
      <c r="BN202" s="1"/>
      <c r="BO202" s="35">
        <f t="shared" ref="BO202:BO205" si="222">SUM(BD202+BD202*5%)</f>
        <v>8.1805500000000002</v>
      </c>
      <c r="BP202" s="95"/>
      <c r="BQ202" s="95"/>
      <c r="BR202" s="95"/>
      <c r="BS202" s="95"/>
      <c r="BT202" s="95"/>
      <c r="BU202" s="95"/>
      <c r="BV202" s="35">
        <f t="shared" ref="BV202:BV205" si="223">SUM(BL202+BL202*5%)</f>
        <v>8.9166000000000007</v>
      </c>
    </row>
    <row r="203" spans="1:74" x14ac:dyDescent="0.25">
      <c r="A203" s="44">
        <v>186</v>
      </c>
      <c r="B203" s="80" t="s">
        <v>187</v>
      </c>
      <c r="C203" s="80"/>
      <c r="D203" s="80"/>
      <c r="E203" s="80"/>
      <c r="F203" s="61"/>
      <c r="G203" s="62">
        <v>10.220000000000001</v>
      </c>
      <c r="H203" s="63"/>
      <c r="I203" s="22">
        <v>10.73</v>
      </c>
      <c r="J203" s="40">
        <v>2200</v>
      </c>
      <c r="K203" s="652">
        <v>10.84</v>
      </c>
      <c r="L203" s="652">
        <v>11.81</v>
      </c>
      <c r="M203" s="730">
        <v>11.38</v>
      </c>
      <c r="N203" s="730">
        <v>12.4</v>
      </c>
      <c r="O203" s="652"/>
      <c r="P203" s="652"/>
      <c r="Q203" s="652"/>
      <c r="R203" s="652"/>
      <c r="S203" s="652"/>
      <c r="T203" s="652"/>
      <c r="U203" s="652"/>
      <c r="V203" s="652"/>
      <c r="W203" s="652"/>
      <c r="X203" s="652"/>
      <c r="Y203" s="652"/>
      <c r="Z203" s="652"/>
      <c r="AA203" s="652"/>
      <c r="AB203" s="652"/>
      <c r="AC203" s="652"/>
      <c r="AD203" s="652"/>
      <c r="AE203" s="652"/>
      <c r="AF203" s="652"/>
      <c r="AG203" s="652"/>
      <c r="AH203" s="652"/>
      <c r="AI203" s="652"/>
      <c r="AJ203" s="652"/>
      <c r="AK203" s="652"/>
      <c r="AL203" s="652"/>
      <c r="AM203" s="652"/>
      <c r="AN203" s="24">
        <v>0.38</v>
      </c>
      <c r="AO203" s="64">
        <f t="shared" si="208"/>
        <v>2210.2199999999998</v>
      </c>
      <c r="AP203" s="65">
        <f t="shared" si="209"/>
        <v>2200</v>
      </c>
      <c r="AQ203" s="66"/>
      <c r="AR203" s="66"/>
      <c r="AS203" s="28">
        <f t="shared" si="210"/>
        <v>10.600000000000001</v>
      </c>
      <c r="AT203" s="29">
        <f t="shared" si="211"/>
        <v>10.089000000000002</v>
      </c>
      <c r="AU203" s="66"/>
      <c r="AV203" s="86">
        <f t="shared" si="212"/>
        <v>2210.73</v>
      </c>
      <c r="AW203" s="31"/>
      <c r="AX203" s="32">
        <f t="shared" si="213"/>
        <v>2200</v>
      </c>
      <c r="AY203" s="33">
        <f>SUM(G203-G203*5%+AN203)</f>
        <v>10.089000000000002</v>
      </c>
      <c r="AZ203" s="33"/>
      <c r="BA203" s="34">
        <f t="shared" si="214"/>
        <v>11.110000000000001</v>
      </c>
      <c r="BB203" s="35">
        <f t="shared" si="215"/>
        <v>10.573500000000001</v>
      </c>
      <c r="BC203" s="36">
        <f>SUM(I203-I203*5%+AN203)</f>
        <v>10.573500000000001</v>
      </c>
      <c r="BD203" s="35">
        <v>11.22</v>
      </c>
      <c r="BE203" s="1"/>
      <c r="BF203" s="1"/>
      <c r="BG203" s="1"/>
      <c r="BH203" s="1"/>
      <c r="BI203" s="1"/>
      <c r="BJ203" s="1"/>
      <c r="BK203" s="1"/>
      <c r="BL203" s="35">
        <v>12.19</v>
      </c>
      <c r="BM203" s="1"/>
      <c r="BN203" s="1"/>
      <c r="BO203" s="35">
        <f t="shared" ref="BO203" si="224">SUM(M203+AN203)</f>
        <v>11.760000000000002</v>
      </c>
      <c r="BP203" s="95"/>
      <c r="BQ203" s="95"/>
      <c r="BR203" s="95"/>
      <c r="BS203" s="95"/>
      <c r="BT203" s="95"/>
      <c r="BU203" s="95"/>
      <c r="BV203" s="35">
        <f t="shared" ref="BV203" si="225">SUM(N203+AN203)</f>
        <v>12.780000000000001</v>
      </c>
    </row>
    <row r="204" spans="1:74" x14ac:dyDescent="0.25">
      <c r="A204" s="44"/>
      <c r="B204" s="80" t="s">
        <v>188</v>
      </c>
      <c r="C204" s="80"/>
      <c r="D204" s="80"/>
      <c r="E204" s="80"/>
      <c r="F204" s="61"/>
      <c r="G204" s="62">
        <v>10.220000000000001</v>
      </c>
      <c r="H204" s="63"/>
      <c r="I204" s="22">
        <v>10.73</v>
      </c>
      <c r="J204" s="40">
        <v>300</v>
      </c>
      <c r="K204" s="652">
        <f t="shared" si="218"/>
        <v>10.836200000000002</v>
      </c>
      <c r="L204" s="652">
        <f t="shared" si="219"/>
        <v>11.808000000000002</v>
      </c>
      <c r="M204" s="730">
        <f t="shared" si="220"/>
        <v>11.380510000000001</v>
      </c>
      <c r="N204" s="730">
        <f t="shared" si="221"/>
        <v>12.400900000000002</v>
      </c>
      <c r="O204" s="652"/>
      <c r="P204" s="652"/>
      <c r="Q204" s="652"/>
      <c r="R204" s="652"/>
      <c r="S204" s="652"/>
      <c r="T204" s="652"/>
      <c r="U204" s="652"/>
      <c r="V204" s="652"/>
      <c r="W204" s="652"/>
      <c r="X204" s="652"/>
      <c r="Y204" s="652"/>
      <c r="Z204" s="652"/>
      <c r="AA204" s="652"/>
      <c r="AB204" s="652"/>
      <c r="AC204" s="652"/>
      <c r="AD204" s="652"/>
      <c r="AE204" s="652"/>
      <c r="AF204" s="652"/>
      <c r="AG204" s="652"/>
      <c r="AH204" s="652"/>
      <c r="AI204" s="652"/>
      <c r="AJ204" s="652"/>
      <c r="AK204" s="652"/>
      <c r="AL204" s="652"/>
      <c r="AM204" s="652"/>
      <c r="AN204" s="24">
        <v>0.05</v>
      </c>
      <c r="AO204" s="64">
        <f t="shared" si="208"/>
        <v>310.22000000000003</v>
      </c>
      <c r="AP204" s="65">
        <f t="shared" si="209"/>
        <v>300</v>
      </c>
      <c r="AQ204" s="66"/>
      <c r="AR204" s="66"/>
      <c r="AS204" s="28">
        <f t="shared" si="210"/>
        <v>10.270000000000001</v>
      </c>
      <c r="AT204" s="29">
        <f t="shared" si="211"/>
        <v>9.7590000000000021</v>
      </c>
      <c r="AU204" s="66"/>
      <c r="AV204" s="86">
        <f t="shared" si="212"/>
        <v>310.73</v>
      </c>
      <c r="AW204" s="31"/>
      <c r="AX204" s="32">
        <f t="shared" si="213"/>
        <v>300</v>
      </c>
      <c r="AY204" s="33">
        <f>SUM(G204-G204*5%+AN204)</f>
        <v>9.7590000000000021</v>
      </c>
      <c r="AZ204" s="33"/>
      <c r="BA204" s="34">
        <f t="shared" si="214"/>
        <v>10.780000000000001</v>
      </c>
      <c r="BB204" s="35">
        <f t="shared" si="215"/>
        <v>10.243500000000001</v>
      </c>
      <c r="BC204" s="36">
        <f>SUM(I204-I204*5%+AN204)</f>
        <v>10.243500000000001</v>
      </c>
      <c r="BD204" s="35">
        <f t="shared" si="205"/>
        <v>10.886200000000002</v>
      </c>
      <c r="BE204" s="1"/>
      <c r="BF204" s="1"/>
      <c r="BG204" s="1"/>
      <c r="BH204" s="1"/>
      <c r="BI204" s="1"/>
      <c r="BJ204" s="1"/>
      <c r="BK204" s="1"/>
      <c r="BL204" s="35">
        <f t="shared" si="198"/>
        <v>11.858000000000002</v>
      </c>
      <c r="BM204" s="1"/>
      <c r="BN204" s="1"/>
      <c r="BO204" s="35">
        <f t="shared" si="222"/>
        <v>11.430510000000002</v>
      </c>
      <c r="BP204" s="95"/>
      <c r="BQ204" s="95"/>
      <c r="BR204" s="95"/>
      <c r="BS204" s="95"/>
      <c r="BT204" s="95"/>
      <c r="BU204" s="95"/>
      <c r="BV204" s="35">
        <f t="shared" si="223"/>
        <v>12.450900000000003</v>
      </c>
    </row>
    <row r="205" spans="1:74" x14ac:dyDescent="0.25">
      <c r="A205" s="44">
        <v>187</v>
      </c>
      <c r="B205" s="80" t="s">
        <v>189</v>
      </c>
      <c r="C205" s="80"/>
      <c r="D205" s="80"/>
      <c r="E205" s="80"/>
      <c r="F205" s="61"/>
      <c r="G205" s="62">
        <v>14.6</v>
      </c>
      <c r="H205" s="63"/>
      <c r="I205" s="22">
        <v>15.34</v>
      </c>
      <c r="J205" s="40">
        <v>300</v>
      </c>
      <c r="K205" s="652">
        <f t="shared" si="218"/>
        <v>15.481999999999999</v>
      </c>
      <c r="L205" s="652">
        <f t="shared" si="219"/>
        <v>16.884</v>
      </c>
      <c r="M205" s="730">
        <f t="shared" si="220"/>
        <v>16.261099999999999</v>
      </c>
      <c r="N205" s="730">
        <v>17.739999999999998</v>
      </c>
      <c r="O205" s="652"/>
      <c r="P205" s="652"/>
      <c r="Q205" s="652"/>
      <c r="R205" s="652"/>
      <c r="S205" s="652"/>
      <c r="T205" s="652"/>
      <c r="U205" s="652"/>
      <c r="V205" s="652"/>
      <c r="W205" s="652"/>
      <c r="X205" s="652"/>
      <c r="Y205" s="652"/>
      <c r="Z205" s="652"/>
      <c r="AA205" s="652"/>
      <c r="AB205" s="652"/>
      <c r="AC205" s="652"/>
      <c r="AD205" s="652"/>
      <c r="AE205" s="652"/>
      <c r="AF205" s="652"/>
      <c r="AG205" s="652"/>
      <c r="AH205" s="652"/>
      <c r="AI205" s="652"/>
      <c r="AJ205" s="652"/>
      <c r="AK205" s="652"/>
      <c r="AL205" s="652"/>
      <c r="AM205" s="652"/>
      <c r="AN205" s="22">
        <v>0.1</v>
      </c>
      <c r="AO205" s="64">
        <f t="shared" si="208"/>
        <v>314.60000000000002</v>
      </c>
      <c r="AP205" s="65">
        <f t="shared" si="209"/>
        <v>300</v>
      </c>
      <c r="AQ205" s="66"/>
      <c r="AR205" s="66"/>
      <c r="AS205" s="28">
        <f t="shared" si="210"/>
        <v>14.7</v>
      </c>
      <c r="AT205" s="29">
        <f t="shared" si="211"/>
        <v>13.969999999999999</v>
      </c>
      <c r="AU205" s="66"/>
      <c r="AV205" s="86">
        <f t="shared" si="212"/>
        <v>315.33999999999997</v>
      </c>
      <c r="AW205" s="31"/>
      <c r="AX205" s="32">
        <f t="shared" si="213"/>
        <v>300</v>
      </c>
      <c r="AY205" s="33">
        <f>SUM(G205-G205*5%+AN205)</f>
        <v>13.969999999999999</v>
      </c>
      <c r="AZ205" s="33"/>
      <c r="BA205" s="34">
        <f t="shared" si="214"/>
        <v>15.44</v>
      </c>
      <c r="BB205" s="35">
        <f t="shared" si="215"/>
        <v>14.673</v>
      </c>
      <c r="BC205" s="36">
        <f>SUM(I205-I205*5%+AN205)</f>
        <v>14.673</v>
      </c>
      <c r="BD205" s="35">
        <f t="shared" si="205"/>
        <v>15.581999999999999</v>
      </c>
      <c r="BE205" s="1"/>
      <c r="BF205" s="1"/>
      <c r="BG205" s="1"/>
      <c r="BH205" s="1"/>
      <c r="BI205" s="1"/>
      <c r="BJ205" s="1"/>
      <c r="BK205" s="1"/>
      <c r="BL205" s="35">
        <f t="shared" si="198"/>
        <v>16.984000000000002</v>
      </c>
      <c r="BM205" s="1"/>
      <c r="BN205" s="1"/>
      <c r="BO205" s="35">
        <f t="shared" si="222"/>
        <v>16.3611</v>
      </c>
      <c r="BP205" s="95"/>
      <c r="BQ205" s="95"/>
      <c r="BR205" s="95"/>
      <c r="BS205" s="95"/>
      <c r="BT205" s="95"/>
      <c r="BU205" s="95"/>
      <c r="BV205" s="35">
        <f t="shared" si="223"/>
        <v>17.833200000000001</v>
      </c>
    </row>
    <row r="206" spans="1:74" x14ac:dyDescent="0.25">
      <c r="A206" s="44">
        <v>188</v>
      </c>
      <c r="B206" s="80" t="s">
        <v>190</v>
      </c>
      <c r="C206" s="80"/>
      <c r="D206" s="80"/>
      <c r="E206" s="80"/>
      <c r="F206" s="61"/>
      <c r="G206" s="62">
        <v>20.440000000000001</v>
      </c>
      <c r="H206" s="63"/>
      <c r="I206" s="22">
        <v>21.46</v>
      </c>
      <c r="J206" s="40">
        <v>300</v>
      </c>
      <c r="K206" s="652">
        <v>21.68</v>
      </c>
      <c r="L206" s="652">
        <v>23.62</v>
      </c>
      <c r="M206" s="730">
        <v>22.76</v>
      </c>
      <c r="N206" s="730">
        <v>24.8</v>
      </c>
      <c r="O206" s="652"/>
      <c r="P206" s="652"/>
      <c r="Q206" s="652"/>
      <c r="R206" s="652"/>
      <c r="S206" s="652"/>
      <c r="T206" s="652"/>
      <c r="U206" s="652"/>
      <c r="V206" s="652"/>
      <c r="W206" s="652"/>
      <c r="X206" s="652"/>
      <c r="Y206" s="652"/>
      <c r="Z206" s="652"/>
      <c r="AA206" s="652"/>
      <c r="AB206" s="652"/>
      <c r="AC206" s="652"/>
      <c r="AD206" s="652"/>
      <c r="AE206" s="652"/>
      <c r="AF206" s="652"/>
      <c r="AG206" s="652"/>
      <c r="AH206" s="652"/>
      <c r="AI206" s="652"/>
      <c r="AJ206" s="652"/>
      <c r="AK206" s="652"/>
      <c r="AL206" s="652"/>
      <c r="AM206" s="652"/>
      <c r="AN206" s="22">
        <v>0.43</v>
      </c>
      <c r="AO206" s="64">
        <f t="shared" si="208"/>
        <v>320.44</v>
      </c>
      <c r="AP206" s="65">
        <f t="shared" si="209"/>
        <v>300</v>
      </c>
      <c r="AQ206" s="66"/>
      <c r="AR206" s="66"/>
      <c r="AS206" s="28">
        <f t="shared" si="210"/>
        <v>20.87</v>
      </c>
      <c r="AT206" s="29">
        <f t="shared" si="211"/>
        <v>19.848000000000003</v>
      </c>
      <c r="AU206" s="66"/>
      <c r="AV206" s="86">
        <f t="shared" si="212"/>
        <v>321.45999999999998</v>
      </c>
      <c r="AW206" s="31"/>
      <c r="AX206" s="32">
        <f t="shared" si="213"/>
        <v>300</v>
      </c>
      <c r="AY206" s="33">
        <v>14.79</v>
      </c>
      <c r="AZ206" s="33"/>
      <c r="BA206" s="34">
        <f t="shared" si="214"/>
        <v>21.89</v>
      </c>
      <c r="BB206" s="35">
        <f t="shared" si="215"/>
        <v>20.817</v>
      </c>
      <c r="BC206" s="36">
        <v>14.79</v>
      </c>
      <c r="BD206" s="35">
        <f>SUM(K206+AN206)</f>
        <v>22.11</v>
      </c>
      <c r="BE206" s="1"/>
      <c r="BF206" s="1"/>
      <c r="BG206" s="1"/>
      <c r="BH206" s="1"/>
      <c r="BI206" s="1"/>
      <c r="BJ206" s="1"/>
      <c r="BK206" s="1"/>
      <c r="BL206" s="35">
        <v>24.05</v>
      </c>
      <c r="BM206" s="1"/>
      <c r="BN206" s="1"/>
      <c r="BO206" s="35">
        <f t="shared" ref="BO206:BO207" si="226">SUM(M206+AN206)</f>
        <v>23.19</v>
      </c>
      <c r="BP206" s="95"/>
      <c r="BQ206" s="95"/>
      <c r="BR206" s="95"/>
      <c r="BS206" s="95"/>
      <c r="BT206" s="95"/>
      <c r="BU206" s="95"/>
      <c r="BV206" s="35">
        <f t="shared" ref="BV206:BV207" si="227">SUM(N206+AN206)</f>
        <v>25.23</v>
      </c>
    </row>
    <row r="207" spans="1:74" x14ac:dyDescent="0.25">
      <c r="A207" s="44"/>
      <c r="B207" s="80" t="s">
        <v>191</v>
      </c>
      <c r="C207" s="80"/>
      <c r="D207" s="80"/>
      <c r="E207" s="80"/>
      <c r="F207" s="61"/>
      <c r="G207" s="62">
        <v>20.440000000000001</v>
      </c>
      <c r="H207" s="63"/>
      <c r="I207" s="22">
        <v>21.46</v>
      </c>
      <c r="J207" s="40">
        <v>300</v>
      </c>
      <c r="K207" s="652">
        <v>21.68</v>
      </c>
      <c r="L207" s="652">
        <f t="shared" si="219"/>
        <v>23.616000000000003</v>
      </c>
      <c r="M207" s="730">
        <v>22.76</v>
      </c>
      <c r="N207" s="730">
        <v>24.8</v>
      </c>
      <c r="O207" s="652"/>
      <c r="P207" s="652"/>
      <c r="Q207" s="652"/>
      <c r="R207" s="652"/>
      <c r="S207" s="652"/>
      <c r="T207" s="652"/>
      <c r="U207" s="652"/>
      <c r="V207" s="652"/>
      <c r="W207" s="652"/>
      <c r="X207" s="652"/>
      <c r="Y207" s="652"/>
      <c r="Z207" s="652"/>
      <c r="AA207" s="652"/>
      <c r="AB207" s="652"/>
      <c r="AC207" s="652"/>
      <c r="AD207" s="652"/>
      <c r="AE207" s="652"/>
      <c r="AF207" s="652"/>
      <c r="AG207" s="652"/>
      <c r="AH207" s="652"/>
      <c r="AI207" s="652"/>
      <c r="AJ207" s="652"/>
      <c r="AK207" s="652"/>
      <c r="AL207" s="652"/>
      <c r="AM207" s="652"/>
      <c r="AN207" s="22">
        <v>0.1</v>
      </c>
      <c r="AO207" s="64">
        <f t="shared" si="208"/>
        <v>320.44</v>
      </c>
      <c r="AP207" s="65">
        <f t="shared" si="209"/>
        <v>300</v>
      </c>
      <c r="AQ207" s="66"/>
      <c r="AR207" s="66"/>
      <c r="AS207" s="28">
        <f t="shared" si="210"/>
        <v>20.540000000000003</v>
      </c>
      <c r="AT207" s="29">
        <f t="shared" si="211"/>
        <v>19.518000000000004</v>
      </c>
      <c r="AU207" s="66"/>
      <c r="AV207" s="86">
        <f t="shared" si="212"/>
        <v>321.45999999999998</v>
      </c>
      <c r="AW207" s="31"/>
      <c r="AX207" s="32">
        <f t="shared" si="213"/>
        <v>300</v>
      </c>
      <c r="AY207" s="33">
        <v>14.79</v>
      </c>
      <c r="AZ207" s="33"/>
      <c r="BA207" s="34">
        <f t="shared" si="214"/>
        <v>21.560000000000002</v>
      </c>
      <c r="BB207" s="35">
        <f t="shared" si="215"/>
        <v>20.487000000000002</v>
      </c>
      <c r="BC207" s="36">
        <v>14.79</v>
      </c>
      <c r="BD207" s="35">
        <f>SUM(K207+AN207)</f>
        <v>21.78</v>
      </c>
      <c r="BE207" s="1"/>
      <c r="BF207" s="1"/>
      <c r="BG207" s="1"/>
      <c r="BH207" s="1"/>
      <c r="BI207" s="1"/>
      <c r="BJ207" s="1"/>
      <c r="BK207" s="1"/>
      <c r="BL207" s="35">
        <f t="shared" si="198"/>
        <v>23.716000000000005</v>
      </c>
      <c r="BM207" s="1"/>
      <c r="BN207" s="1"/>
      <c r="BO207" s="35">
        <f t="shared" si="226"/>
        <v>22.860000000000003</v>
      </c>
      <c r="BP207" s="95"/>
      <c r="BQ207" s="95"/>
      <c r="BR207" s="95"/>
      <c r="BS207" s="95"/>
      <c r="BT207" s="95"/>
      <c r="BU207" s="95"/>
      <c r="BV207" s="35">
        <f t="shared" si="227"/>
        <v>24.900000000000002</v>
      </c>
    </row>
    <row r="208" spans="1:74" x14ac:dyDescent="0.25">
      <c r="A208" s="44">
        <v>189</v>
      </c>
      <c r="B208" s="884" t="s">
        <v>192</v>
      </c>
      <c r="C208" s="885"/>
      <c r="D208" s="885"/>
      <c r="E208" s="885"/>
      <c r="F208" s="886"/>
      <c r="G208" s="22">
        <v>15.3</v>
      </c>
      <c r="H208" s="95"/>
      <c r="I208" s="35">
        <v>19.88</v>
      </c>
      <c r="J208" s="95">
        <v>800</v>
      </c>
      <c r="K208" s="652">
        <f t="shared" si="218"/>
        <v>16.223400000000002</v>
      </c>
      <c r="L208" s="652">
        <f t="shared" si="219"/>
        <v>21.876999999999999</v>
      </c>
      <c r="M208" s="730">
        <f t="shared" ref="M208" si="228">SUM(BO208-AN208)</f>
        <v>17.039070000000002</v>
      </c>
      <c r="N208" s="730">
        <f t="shared" ref="N208" si="229">SUM(BV208-AN208)</f>
        <v>22.975349999999999</v>
      </c>
      <c r="O208" s="652"/>
      <c r="P208" s="652"/>
      <c r="Q208" s="652"/>
      <c r="R208" s="652"/>
      <c r="S208" s="652"/>
      <c r="T208" s="652"/>
      <c r="U208" s="652"/>
      <c r="V208" s="652"/>
      <c r="W208" s="652"/>
      <c r="X208" s="652"/>
      <c r="Y208" s="652"/>
      <c r="Z208" s="652"/>
      <c r="AA208" s="652"/>
      <c r="AB208" s="652"/>
      <c r="AC208" s="652"/>
      <c r="AD208" s="652"/>
      <c r="AE208" s="652"/>
      <c r="AF208" s="652"/>
      <c r="AG208" s="652"/>
      <c r="AH208" s="652"/>
      <c r="AI208" s="652"/>
      <c r="AJ208" s="652"/>
      <c r="AK208" s="652"/>
      <c r="AL208" s="652"/>
      <c r="AM208" s="652"/>
      <c r="AN208" s="22">
        <v>0.09</v>
      </c>
      <c r="AO208" s="95"/>
      <c r="AP208" s="95"/>
      <c r="AQ208" s="95"/>
      <c r="AR208" s="95"/>
      <c r="AS208" s="92">
        <f t="shared" si="210"/>
        <v>15.39</v>
      </c>
      <c r="AT208" s="93">
        <f t="shared" si="211"/>
        <v>14.625</v>
      </c>
      <c r="AU208" s="95"/>
      <c r="AV208" s="95"/>
      <c r="AW208" s="95"/>
      <c r="AX208" s="95"/>
      <c r="AY208" s="33">
        <f>SUM(G208-G208*5%+AN208)</f>
        <v>14.625</v>
      </c>
      <c r="AZ208" s="33"/>
      <c r="BA208" s="34">
        <f t="shared" si="214"/>
        <v>19.97</v>
      </c>
      <c r="BB208" s="35">
        <f t="shared" si="215"/>
        <v>18.975999999999999</v>
      </c>
      <c r="BC208" s="33">
        <f>SUM(I208-I208*5%+AN208)</f>
        <v>18.975999999999999</v>
      </c>
      <c r="BD208" s="35">
        <f t="shared" si="205"/>
        <v>16.313400000000001</v>
      </c>
      <c r="BE208" s="1"/>
      <c r="BF208" s="1"/>
      <c r="BG208" s="1"/>
      <c r="BH208" s="1"/>
      <c r="BI208" s="1"/>
      <c r="BJ208" s="1"/>
      <c r="BK208" s="1"/>
      <c r="BL208" s="35">
        <f t="shared" si="198"/>
        <v>21.966999999999999</v>
      </c>
      <c r="BM208" s="1"/>
      <c r="BN208" s="1"/>
      <c r="BO208" s="35">
        <f t="shared" ref="BO208" si="230">SUM(BD208+BD208*5%)</f>
        <v>17.129070000000002</v>
      </c>
      <c r="BP208" s="95"/>
      <c r="BQ208" s="95"/>
      <c r="BR208" s="95"/>
      <c r="BS208" s="95"/>
      <c r="BT208" s="95"/>
      <c r="BU208" s="95"/>
      <c r="BV208" s="35">
        <f t="shared" ref="BV208" si="231">SUM(BL208+BL208*5%)</f>
        <v>23.065349999999999</v>
      </c>
    </row>
    <row r="209" spans="1:74" x14ac:dyDescent="0.25">
      <c r="A209" s="95"/>
      <c r="B209" s="884" t="s">
        <v>193</v>
      </c>
      <c r="C209" s="885"/>
      <c r="D209" s="885"/>
      <c r="E209" s="885"/>
      <c r="F209" s="886"/>
      <c r="G209" s="22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X209" s="95"/>
      <c r="Y209" s="95"/>
      <c r="Z209" s="95"/>
      <c r="AA209" s="95"/>
      <c r="AB209" s="95"/>
      <c r="AC209" s="95"/>
      <c r="AD209" s="95"/>
      <c r="AE209" s="95"/>
      <c r="AF209" s="95"/>
      <c r="AG209" s="95"/>
      <c r="AH209" s="95"/>
      <c r="AI209" s="95"/>
      <c r="AJ209" s="95"/>
      <c r="AK209" s="95"/>
      <c r="AL209" s="95"/>
      <c r="AM209" s="95"/>
      <c r="AN209" s="95"/>
      <c r="AO209" s="95"/>
      <c r="AP209" s="95"/>
      <c r="AQ209" s="95"/>
      <c r="AR209" s="95"/>
      <c r="AS209" s="124"/>
      <c r="AT209" s="93"/>
      <c r="AU209" s="95"/>
      <c r="AV209" s="95"/>
      <c r="AW209" s="95"/>
      <c r="AX209" s="95"/>
      <c r="AY209" s="95"/>
      <c r="AZ209" s="95"/>
      <c r="BA209" s="34"/>
      <c r="BB209" s="35"/>
      <c r="BC209" s="36"/>
      <c r="BD209" s="35"/>
      <c r="BE209" s="1"/>
      <c r="BF209" s="1"/>
      <c r="BG209" s="1"/>
      <c r="BH209" s="1"/>
      <c r="BI209" s="1"/>
      <c r="BJ209" s="1"/>
      <c r="BK209" s="1"/>
      <c r="BL209" s="35"/>
      <c r="BM209" s="1"/>
      <c r="BN209" s="1"/>
      <c r="BO209" s="1"/>
      <c r="BP209" s="1"/>
      <c r="BQ209" s="1"/>
      <c r="BR209" s="1"/>
      <c r="BS209" s="1"/>
      <c r="BT209" s="1"/>
      <c r="BU209" s="1"/>
      <c r="BV209" s="1"/>
    </row>
    <row r="210" spans="1:74" ht="15.75" x14ac:dyDescent="0.25">
      <c r="A210" s="108" t="s">
        <v>194</v>
      </c>
      <c r="B210" s="869" t="s">
        <v>195</v>
      </c>
      <c r="C210" s="869"/>
      <c r="D210" s="869"/>
      <c r="E210" s="869"/>
      <c r="F210" s="869"/>
      <c r="G210" s="869"/>
      <c r="H210" s="869"/>
      <c r="I210" s="869"/>
      <c r="J210" s="869"/>
      <c r="K210" s="869"/>
      <c r="L210" s="869"/>
      <c r="M210" s="869"/>
      <c r="N210" s="869"/>
      <c r="O210" s="869"/>
      <c r="P210" s="869"/>
      <c r="Q210" s="869"/>
      <c r="R210" s="869"/>
      <c r="S210" s="869"/>
      <c r="T210" s="869"/>
      <c r="U210" s="869"/>
      <c r="V210" s="869"/>
      <c r="W210" s="869"/>
      <c r="X210" s="869"/>
      <c r="Y210" s="869"/>
      <c r="Z210" s="869"/>
      <c r="AA210" s="869"/>
      <c r="AB210" s="869"/>
      <c r="AC210" s="869"/>
      <c r="AD210" s="869"/>
      <c r="AE210" s="869"/>
      <c r="AF210" s="869"/>
      <c r="AG210" s="869"/>
      <c r="AH210" s="869"/>
      <c r="AI210" s="869"/>
      <c r="AJ210" s="869"/>
      <c r="AK210" s="869"/>
      <c r="AL210" s="869"/>
      <c r="AM210" s="869"/>
      <c r="AN210" s="869"/>
      <c r="AO210" s="869"/>
      <c r="AP210" s="869"/>
      <c r="AQ210" s="869"/>
      <c r="AR210" s="869"/>
      <c r="AS210" s="869"/>
      <c r="AT210" s="869"/>
      <c r="AU210" s="869"/>
      <c r="AV210" s="869"/>
      <c r="AW210" s="869"/>
      <c r="AX210" s="869"/>
      <c r="AY210" s="869"/>
      <c r="AZ210" s="869"/>
      <c r="BA210" s="869"/>
      <c r="BB210" s="870"/>
      <c r="BC210" s="19"/>
      <c r="BD210" s="35"/>
      <c r="BE210" s="1"/>
      <c r="BF210" s="1"/>
      <c r="BG210" s="1"/>
      <c r="BH210" s="1"/>
      <c r="BI210" s="1"/>
      <c r="BJ210" s="1"/>
      <c r="BK210" s="1"/>
      <c r="BL210" s="35"/>
      <c r="BM210" s="1"/>
      <c r="BN210" s="1"/>
      <c r="BO210" s="1"/>
      <c r="BP210" s="1"/>
      <c r="BQ210" s="1"/>
      <c r="BR210" s="1"/>
      <c r="BS210" s="1"/>
      <c r="BT210" s="1"/>
      <c r="BU210" s="1"/>
      <c r="BV210" s="1"/>
    </row>
    <row r="211" spans="1:74" x14ac:dyDescent="0.25">
      <c r="A211" s="59">
        <v>190</v>
      </c>
      <c r="B211" s="115" t="s">
        <v>196</v>
      </c>
      <c r="C211" s="98"/>
      <c r="D211" s="98"/>
      <c r="E211" s="98"/>
      <c r="F211" s="114"/>
      <c r="G211" s="544">
        <v>5.4</v>
      </c>
      <c r="H211" s="752"/>
      <c r="I211" s="185">
        <v>5.4</v>
      </c>
      <c r="J211" s="753">
        <v>300</v>
      </c>
      <c r="K211" s="643">
        <f t="shared" ref="K211" si="232">SUM(BD211-AN211)</f>
        <v>5.7444000000000006</v>
      </c>
      <c r="L211" s="643">
        <f t="shared" ref="L211" si="233">SUM(BL211-AN211)</f>
        <v>5.9740000000000011</v>
      </c>
      <c r="M211" s="730">
        <f t="shared" ref="M211:M214" si="234">SUM(BO211-AN211)</f>
        <v>6.0486200000000006</v>
      </c>
      <c r="N211" s="730">
        <f t="shared" ref="N211:N214" si="235">SUM(BV211-AN211)</f>
        <v>6.2897000000000016</v>
      </c>
      <c r="O211" s="643"/>
      <c r="P211" s="643"/>
      <c r="Q211" s="643"/>
      <c r="R211" s="643"/>
      <c r="S211" s="643"/>
      <c r="T211" s="643"/>
      <c r="U211" s="643"/>
      <c r="V211" s="643"/>
      <c r="W211" s="643"/>
      <c r="X211" s="643"/>
      <c r="Y211" s="643"/>
      <c r="Z211" s="643"/>
      <c r="AA211" s="643"/>
      <c r="AB211" s="643"/>
      <c r="AC211" s="643"/>
      <c r="AD211" s="643"/>
      <c r="AE211" s="643"/>
      <c r="AF211" s="643"/>
      <c r="AG211" s="643"/>
      <c r="AH211" s="643"/>
      <c r="AI211" s="643"/>
      <c r="AJ211" s="643"/>
      <c r="AK211" s="643"/>
      <c r="AL211" s="643"/>
      <c r="AM211" s="643"/>
      <c r="AN211" s="246">
        <v>0.34</v>
      </c>
      <c r="AO211" s="754">
        <f>G211+J211</f>
        <v>305.39999999999998</v>
      </c>
      <c r="AP211" s="755">
        <f>ROUND(G211-G211*5%+J211,-2)</f>
        <v>300</v>
      </c>
      <c r="AQ211" s="756"/>
      <c r="AR211" s="756"/>
      <c r="AS211" s="757">
        <f>SUM(G211+AN211)</f>
        <v>5.74</v>
      </c>
      <c r="AT211" s="758">
        <v>1.79</v>
      </c>
      <c r="AU211" s="756"/>
      <c r="AV211" s="759">
        <f>SUM(I211+J211)</f>
        <v>305.39999999999998</v>
      </c>
      <c r="AW211" s="550"/>
      <c r="AX211" s="760">
        <f>ROUND(I211-I211*5%+J211,-2)</f>
        <v>300</v>
      </c>
      <c r="AY211" s="552">
        <f>SUM(G211-G211*5%+AN211)</f>
        <v>5.4700000000000006</v>
      </c>
      <c r="AZ211" s="552"/>
      <c r="BA211" s="761">
        <f>SUM(I211+AN211)</f>
        <v>5.74</v>
      </c>
      <c r="BB211" s="644">
        <f>SUM(I211-I211*5%+AN211)</f>
        <v>5.4700000000000006</v>
      </c>
      <c r="BC211" s="762">
        <f>SUM(I211-I211*5%+AN211)</f>
        <v>5.4700000000000006</v>
      </c>
      <c r="BD211" s="644">
        <f>SUM(AS211+AS211*6%)</f>
        <v>6.0844000000000005</v>
      </c>
      <c r="BE211" s="1"/>
      <c r="BF211" s="1"/>
      <c r="BG211" s="1"/>
      <c r="BH211" s="1"/>
      <c r="BI211" s="1"/>
      <c r="BJ211" s="1"/>
      <c r="BK211" s="1"/>
      <c r="BL211" s="644">
        <f>SUM(BA211*1.1)</f>
        <v>6.3140000000000009</v>
      </c>
      <c r="BM211" s="1"/>
      <c r="BN211" s="1"/>
      <c r="BO211" s="35">
        <f t="shared" ref="BO211:BO214" si="236">SUM(BD211+BD211*5%)</f>
        <v>6.3886200000000004</v>
      </c>
      <c r="BP211" s="95"/>
      <c r="BQ211" s="95"/>
      <c r="BR211" s="95"/>
      <c r="BS211" s="95"/>
      <c r="BT211" s="95"/>
      <c r="BU211" s="95"/>
      <c r="BV211" s="35">
        <f t="shared" ref="BV211:BV214" si="237">SUM(BL211+BL211*5%)</f>
        <v>6.6297000000000015</v>
      </c>
    </row>
    <row r="212" spans="1:74" x14ac:dyDescent="0.25">
      <c r="A212" s="59">
        <v>191</v>
      </c>
      <c r="B212" s="871" t="s">
        <v>583</v>
      </c>
      <c r="C212" s="872"/>
      <c r="D212" s="872"/>
      <c r="E212" s="873"/>
      <c r="F212" s="763"/>
      <c r="G212" s="763"/>
      <c r="H212" s="763"/>
      <c r="I212" s="763"/>
      <c r="J212" s="763"/>
      <c r="K212" s="725">
        <v>12.5</v>
      </c>
      <c r="L212" s="725">
        <v>12.5</v>
      </c>
      <c r="M212" s="730">
        <f t="shared" si="234"/>
        <v>13.13</v>
      </c>
      <c r="N212" s="730">
        <f t="shared" si="235"/>
        <v>13.13</v>
      </c>
      <c r="O212" s="725"/>
      <c r="P212" s="725"/>
      <c r="Q212" s="725"/>
      <c r="R212" s="725"/>
      <c r="S212" s="725"/>
      <c r="T212" s="725"/>
      <c r="U212" s="725"/>
      <c r="V212" s="725"/>
      <c r="W212" s="725"/>
      <c r="X212" s="725"/>
      <c r="Y212" s="725"/>
      <c r="Z212" s="725"/>
      <c r="AA212" s="725"/>
      <c r="AB212" s="725"/>
      <c r="AC212" s="725"/>
      <c r="AD212" s="725"/>
      <c r="AE212" s="725"/>
      <c r="AF212" s="725"/>
      <c r="AG212" s="725"/>
      <c r="AH212" s="725"/>
      <c r="AI212" s="725"/>
      <c r="AJ212" s="725"/>
      <c r="AK212" s="725"/>
      <c r="AL212" s="725"/>
      <c r="AM212" s="725"/>
      <c r="AN212" s="725">
        <v>0.1</v>
      </c>
      <c r="AO212" s="725"/>
      <c r="AP212" s="725"/>
      <c r="AQ212" s="725"/>
      <c r="AR212" s="725"/>
      <c r="AS212" s="725"/>
      <c r="AT212" s="725"/>
      <c r="AU212" s="725"/>
      <c r="AV212" s="725"/>
      <c r="AW212" s="725"/>
      <c r="AX212" s="725"/>
      <c r="AY212" s="725"/>
      <c r="AZ212" s="725"/>
      <c r="BA212" s="725"/>
      <c r="BB212" s="725"/>
      <c r="BC212" s="725"/>
      <c r="BD212" s="725">
        <v>12.6</v>
      </c>
      <c r="BE212" s="725"/>
      <c r="BF212" s="725"/>
      <c r="BG212" s="725"/>
      <c r="BH212" s="725"/>
      <c r="BI212" s="725"/>
      <c r="BJ212" s="725"/>
      <c r="BK212" s="725"/>
      <c r="BL212" s="725">
        <v>12.6</v>
      </c>
      <c r="BM212" s="1"/>
      <c r="BN212" s="1"/>
      <c r="BO212" s="35">
        <f t="shared" si="236"/>
        <v>13.23</v>
      </c>
      <c r="BP212" s="1"/>
      <c r="BQ212" s="1"/>
      <c r="BR212" s="1"/>
      <c r="BS212" s="1"/>
      <c r="BT212" s="1"/>
      <c r="BU212" s="1"/>
      <c r="BV212" s="35">
        <f t="shared" si="237"/>
        <v>13.23</v>
      </c>
    </row>
    <row r="213" spans="1:74" x14ac:dyDescent="0.25">
      <c r="A213" s="59">
        <v>192</v>
      </c>
      <c r="B213" s="871" t="s">
        <v>584</v>
      </c>
      <c r="C213" s="872"/>
      <c r="D213" s="872"/>
      <c r="E213" s="873"/>
      <c r="F213" s="763"/>
      <c r="G213" s="763"/>
      <c r="H213" s="763"/>
      <c r="I213" s="763"/>
      <c r="J213" s="763"/>
      <c r="K213" s="725">
        <v>52</v>
      </c>
      <c r="L213" s="725">
        <v>52</v>
      </c>
      <c r="M213" s="730">
        <f t="shared" si="234"/>
        <v>54.783500000000004</v>
      </c>
      <c r="N213" s="730">
        <f t="shared" si="235"/>
        <v>54.783500000000004</v>
      </c>
      <c r="O213" s="725"/>
      <c r="P213" s="725"/>
      <c r="Q213" s="725"/>
      <c r="R213" s="725"/>
      <c r="S213" s="725"/>
      <c r="T213" s="725"/>
      <c r="U213" s="725"/>
      <c r="V213" s="725"/>
      <c r="W213" s="725"/>
      <c r="X213" s="725"/>
      <c r="Y213" s="725"/>
      <c r="Z213" s="725"/>
      <c r="AA213" s="725"/>
      <c r="AB213" s="725"/>
      <c r="AC213" s="725"/>
      <c r="AD213" s="725"/>
      <c r="AE213" s="725"/>
      <c r="AF213" s="725"/>
      <c r="AG213" s="725"/>
      <c r="AH213" s="725"/>
      <c r="AI213" s="725"/>
      <c r="AJ213" s="725"/>
      <c r="AK213" s="725"/>
      <c r="AL213" s="725"/>
      <c r="AM213" s="725"/>
      <c r="AN213" s="725">
        <v>3.67</v>
      </c>
      <c r="AO213" s="725"/>
      <c r="AP213" s="725"/>
      <c r="AQ213" s="725"/>
      <c r="AR213" s="725"/>
      <c r="AS213" s="725"/>
      <c r="AT213" s="725"/>
      <c r="AU213" s="725"/>
      <c r="AV213" s="725"/>
      <c r="AW213" s="725"/>
      <c r="AX213" s="725"/>
      <c r="AY213" s="725"/>
      <c r="AZ213" s="725"/>
      <c r="BA213" s="725"/>
      <c r="BB213" s="725"/>
      <c r="BC213" s="725"/>
      <c r="BD213" s="725">
        <v>55.67</v>
      </c>
      <c r="BE213" s="725"/>
      <c r="BF213" s="725"/>
      <c r="BG213" s="725"/>
      <c r="BH213" s="725"/>
      <c r="BI213" s="725"/>
      <c r="BJ213" s="725"/>
      <c r="BK213" s="725"/>
      <c r="BL213" s="725">
        <v>55.67</v>
      </c>
      <c r="BM213" s="1"/>
      <c r="BN213" s="1"/>
      <c r="BO213" s="35">
        <f t="shared" si="236"/>
        <v>58.453500000000005</v>
      </c>
      <c r="BP213" s="1"/>
      <c r="BQ213" s="1"/>
      <c r="BR213" s="1"/>
      <c r="BS213" s="1"/>
      <c r="BT213" s="1"/>
      <c r="BU213" s="1"/>
      <c r="BV213" s="35">
        <f t="shared" si="237"/>
        <v>58.453500000000005</v>
      </c>
    </row>
    <row r="214" spans="1:74" x14ac:dyDescent="0.25">
      <c r="A214" s="59">
        <v>193</v>
      </c>
      <c r="B214" s="871" t="s">
        <v>585</v>
      </c>
      <c r="C214" s="872"/>
      <c r="D214" s="872"/>
      <c r="E214" s="873"/>
      <c r="F214" s="763"/>
      <c r="G214" s="763"/>
      <c r="H214" s="763"/>
      <c r="I214" s="763"/>
      <c r="J214" s="763"/>
      <c r="K214" s="724">
        <v>42</v>
      </c>
      <c r="L214" s="724">
        <v>42</v>
      </c>
      <c r="M214" s="730">
        <f t="shared" si="234"/>
        <v>44.137</v>
      </c>
      <c r="N214" s="730">
        <f t="shared" si="235"/>
        <v>44.137</v>
      </c>
      <c r="O214" s="724"/>
      <c r="P214" s="724"/>
      <c r="Q214" s="724"/>
      <c r="R214" s="724"/>
      <c r="S214" s="724"/>
      <c r="T214" s="724"/>
      <c r="U214" s="724"/>
      <c r="V214" s="724"/>
      <c r="W214" s="724"/>
      <c r="X214" s="724"/>
      <c r="Y214" s="724"/>
      <c r="Z214" s="724"/>
      <c r="AA214" s="724"/>
      <c r="AB214" s="724"/>
      <c r="AC214" s="724"/>
      <c r="AD214" s="724"/>
      <c r="AE214" s="724"/>
      <c r="AF214" s="724"/>
      <c r="AG214" s="724"/>
      <c r="AH214" s="724"/>
      <c r="AI214" s="724"/>
      <c r="AJ214" s="724"/>
      <c r="AK214" s="724"/>
      <c r="AL214" s="724"/>
      <c r="AM214" s="724"/>
      <c r="AN214" s="724">
        <v>0.74</v>
      </c>
      <c r="AO214" s="724"/>
      <c r="AP214" s="724"/>
      <c r="AQ214" s="724"/>
      <c r="AR214" s="724"/>
      <c r="AS214" s="724"/>
      <c r="AT214" s="724"/>
      <c r="AU214" s="724"/>
      <c r="AV214" s="724"/>
      <c r="AW214" s="724"/>
      <c r="AX214" s="724"/>
      <c r="AY214" s="724"/>
      <c r="AZ214" s="724"/>
      <c r="BA214" s="724"/>
      <c r="BB214" s="724"/>
      <c r="BC214" s="724"/>
      <c r="BD214" s="724">
        <v>42.74</v>
      </c>
      <c r="BE214" s="724"/>
      <c r="BF214" s="724"/>
      <c r="BG214" s="724"/>
      <c r="BH214" s="724"/>
      <c r="BI214" s="724"/>
      <c r="BJ214" s="724"/>
      <c r="BK214" s="724"/>
      <c r="BL214" s="724">
        <v>42.74</v>
      </c>
      <c r="BM214" s="1"/>
      <c r="BN214" s="1"/>
      <c r="BO214" s="35">
        <f t="shared" si="236"/>
        <v>44.877000000000002</v>
      </c>
      <c r="BP214" s="1"/>
      <c r="BQ214" s="1"/>
      <c r="BR214" s="1"/>
      <c r="BS214" s="1"/>
      <c r="BT214" s="1"/>
      <c r="BU214" s="1"/>
      <c r="BV214" s="35">
        <f t="shared" si="237"/>
        <v>44.877000000000002</v>
      </c>
    </row>
    <row r="215" spans="1:74" ht="15.75" x14ac:dyDescent="0.25">
      <c r="A215" s="874" t="s">
        <v>197</v>
      </c>
      <c r="B215" s="852"/>
      <c r="C215" s="852"/>
      <c r="D215" s="852"/>
      <c r="E215" s="852"/>
      <c r="F215" s="852"/>
      <c r="G215" s="852"/>
      <c r="H215" s="852"/>
      <c r="I215" s="852"/>
      <c r="J215" s="852"/>
      <c r="K215" s="852"/>
      <c r="L215" s="852"/>
      <c r="M215" s="852"/>
      <c r="N215" s="852"/>
      <c r="O215" s="852"/>
      <c r="P215" s="852"/>
      <c r="Q215" s="852"/>
      <c r="R215" s="852"/>
      <c r="S215" s="852"/>
      <c r="T215" s="852"/>
      <c r="U215" s="852"/>
      <c r="V215" s="852"/>
      <c r="W215" s="852"/>
      <c r="X215" s="852"/>
      <c r="Y215" s="852"/>
      <c r="Z215" s="852"/>
      <c r="AA215" s="852"/>
      <c r="AB215" s="852"/>
      <c r="AC215" s="852"/>
      <c r="AD215" s="852"/>
      <c r="AE215" s="852"/>
      <c r="AF215" s="852"/>
      <c r="AG215" s="852"/>
      <c r="AH215" s="852"/>
      <c r="AI215" s="852"/>
      <c r="AJ215" s="852"/>
      <c r="AK215" s="852"/>
      <c r="AL215" s="852"/>
      <c r="AM215" s="852"/>
      <c r="AN215" s="852"/>
      <c r="AO215" s="852"/>
      <c r="AP215" s="852"/>
      <c r="AQ215" s="852"/>
      <c r="AR215" s="852"/>
      <c r="AS215" s="852"/>
      <c r="AT215" s="852"/>
      <c r="AU215" s="852"/>
      <c r="AV215" s="852"/>
      <c r="AW215" s="852"/>
      <c r="AX215" s="852"/>
      <c r="AY215" s="852"/>
      <c r="AZ215" s="852"/>
      <c r="BA215" s="852"/>
      <c r="BB215" s="853"/>
      <c r="BC215" s="764"/>
      <c r="BD215" s="765"/>
      <c r="BE215" s="1"/>
      <c r="BF215" s="1"/>
      <c r="BG215" s="1"/>
      <c r="BH215" s="1"/>
      <c r="BI215" s="1"/>
      <c r="BJ215" s="1"/>
      <c r="BK215" s="1"/>
      <c r="BL215" s="765"/>
      <c r="BM215" s="1"/>
      <c r="BN215" s="1"/>
      <c r="BO215" s="1"/>
      <c r="BP215" s="1"/>
      <c r="BQ215" s="1"/>
      <c r="BR215" s="1"/>
      <c r="BS215" s="1"/>
      <c r="BT215" s="1"/>
      <c r="BU215" s="1"/>
      <c r="BV215" s="1"/>
    </row>
    <row r="216" spans="1:74" x14ac:dyDescent="0.25">
      <c r="A216" s="59">
        <v>194</v>
      </c>
      <c r="B216" s="501" t="s">
        <v>198</v>
      </c>
      <c r="C216" s="235"/>
      <c r="D216" s="235"/>
      <c r="E216" s="235"/>
      <c r="F216" s="502"/>
      <c r="G216" s="62"/>
      <c r="H216" s="596"/>
      <c r="I216" s="109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  <c r="AH216" s="58"/>
      <c r="AI216" s="58"/>
      <c r="AJ216" s="58"/>
      <c r="AK216" s="58"/>
      <c r="AL216" s="58"/>
      <c r="AM216" s="58"/>
      <c r="AN216" s="22"/>
      <c r="AO216" s="110"/>
      <c r="AP216" s="91"/>
      <c r="AQ216" s="111"/>
      <c r="AR216" s="111"/>
      <c r="AS216" s="92"/>
      <c r="AT216" s="93"/>
      <c r="AU216" s="111"/>
      <c r="AV216" s="112"/>
      <c r="AW216" s="31"/>
      <c r="AX216" s="19"/>
      <c r="AY216" s="19"/>
      <c r="AZ216" s="19"/>
      <c r="BA216" s="34"/>
      <c r="BB216" s="35"/>
      <c r="BC216" s="19"/>
      <c r="BD216" s="35"/>
      <c r="BE216" s="1"/>
      <c r="BF216" s="1"/>
      <c r="BG216" s="1"/>
      <c r="BH216" s="1"/>
      <c r="BI216" s="1"/>
      <c r="BJ216" s="1"/>
      <c r="BK216" s="1"/>
      <c r="BL216" s="35"/>
      <c r="BM216" s="1"/>
      <c r="BN216" s="1"/>
      <c r="BO216" s="1"/>
      <c r="BP216" s="1"/>
      <c r="BQ216" s="1"/>
      <c r="BR216" s="1"/>
      <c r="BS216" s="1"/>
      <c r="BT216" s="1"/>
      <c r="BU216" s="1"/>
      <c r="BV216" s="1"/>
    </row>
    <row r="217" spans="1:74" x14ac:dyDescent="0.25">
      <c r="A217" s="44"/>
      <c r="B217" s="102" t="s">
        <v>199</v>
      </c>
      <c r="C217" s="103"/>
      <c r="D217" s="103"/>
      <c r="E217" s="103"/>
      <c r="F217" s="113"/>
      <c r="G217" s="62">
        <v>4.6399999999999997</v>
      </c>
      <c r="H217" s="55"/>
      <c r="I217" s="109">
        <v>5.48</v>
      </c>
      <c r="J217" s="95"/>
      <c r="K217" s="652">
        <f>SUM(BD217-AN217)</f>
        <v>4.9184000000000001</v>
      </c>
      <c r="L217" s="652">
        <f>SUM(BL217-AN217)</f>
        <v>6.0280000000000014</v>
      </c>
      <c r="M217" s="730">
        <f t="shared" ref="M217:M253" si="238">SUM(BO217-AN217)</f>
        <v>5.16432</v>
      </c>
      <c r="N217" s="730">
        <f t="shared" ref="N217:N253" si="239">SUM(BV217-AN217)</f>
        <v>6.3294000000000015</v>
      </c>
      <c r="O217" s="652"/>
      <c r="P217" s="652"/>
      <c r="Q217" s="652"/>
      <c r="R217" s="652"/>
      <c r="S217" s="652"/>
      <c r="T217" s="652"/>
      <c r="U217" s="652"/>
      <c r="V217" s="652"/>
      <c r="W217" s="652"/>
      <c r="X217" s="652"/>
      <c r="Y217" s="652"/>
      <c r="Z217" s="652"/>
      <c r="AA217" s="652"/>
      <c r="AB217" s="652"/>
      <c r="AC217" s="652"/>
      <c r="AD217" s="652"/>
      <c r="AE217" s="652"/>
      <c r="AF217" s="652"/>
      <c r="AG217" s="652"/>
      <c r="AH217" s="652"/>
      <c r="AI217" s="652"/>
      <c r="AJ217" s="652"/>
      <c r="AK217" s="652"/>
      <c r="AL217" s="652"/>
      <c r="AM217" s="652"/>
      <c r="AN217" s="22"/>
      <c r="AO217" s="110">
        <f>SUM(G217+J217)</f>
        <v>4.6399999999999997</v>
      </c>
      <c r="AP217" s="597">
        <f>ROUND(G217-G217*5%+J217,-2)</f>
        <v>0</v>
      </c>
      <c r="AQ217" s="111"/>
      <c r="AR217" s="111"/>
      <c r="AS217" s="92">
        <f>SUM(G217+AN217)</f>
        <v>4.6399999999999997</v>
      </c>
      <c r="AT217" s="93">
        <f>SUM(G217-G217*5%+AN217)</f>
        <v>4.4079999999999995</v>
      </c>
      <c r="AU217" s="111"/>
      <c r="AV217" s="112">
        <f>SUM(I217+J217)</f>
        <v>5.48</v>
      </c>
      <c r="AW217" s="31"/>
      <c r="AX217" s="19">
        <f>ROUND(I217-I217*5%+J217,-2)</f>
        <v>0</v>
      </c>
      <c r="AY217" s="33">
        <f>SUM(G217-G217*5%)</f>
        <v>4.4079999999999995</v>
      </c>
      <c r="AZ217" s="33"/>
      <c r="BA217" s="34">
        <f>SUM(I217+AN217)</f>
        <v>5.48</v>
      </c>
      <c r="BB217" s="35">
        <f>SUM(I217-I217*5%+AN217)</f>
        <v>5.2060000000000004</v>
      </c>
      <c r="BC217" s="36">
        <f>SUM(I217-I217*5%)</f>
        <v>5.2060000000000004</v>
      </c>
      <c r="BD217" s="35">
        <f t="shared" si="205"/>
        <v>4.9184000000000001</v>
      </c>
      <c r="BE217" s="1"/>
      <c r="BF217" s="1"/>
      <c r="BG217" s="1"/>
      <c r="BH217" s="1"/>
      <c r="BI217" s="1"/>
      <c r="BJ217" s="1"/>
      <c r="BK217" s="1"/>
      <c r="BL217" s="35">
        <f t="shared" si="198"/>
        <v>6.0280000000000014</v>
      </c>
      <c r="BM217" s="1"/>
      <c r="BN217" s="1"/>
      <c r="BO217" s="35">
        <f t="shared" ref="BO217:BO253" si="240">SUM(BD217+BD217*5%)</f>
        <v>5.16432</v>
      </c>
      <c r="BP217" s="1"/>
      <c r="BQ217" s="1"/>
      <c r="BR217" s="1"/>
      <c r="BS217" s="1"/>
      <c r="BT217" s="1"/>
      <c r="BU217" s="1"/>
      <c r="BV217" s="35">
        <f t="shared" ref="BV217:BV253" si="241">SUM(BL217+BL217*5%)</f>
        <v>6.3294000000000015</v>
      </c>
    </row>
    <row r="218" spans="1:74" x14ac:dyDescent="0.25">
      <c r="A218" s="44"/>
      <c r="B218" s="598" t="s">
        <v>200</v>
      </c>
      <c r="C218" s="98"/>
      <c r="D218" s="98"/>
      <c r="E218" s="98"/>
      <c r="F218" s="114"/>
      <c r="G218" s="62">
        <v>1.67</v>
      </c>
      <c r="H218" s="55"/>
      <c r="I218" s="109">
        <v>2.71</v>
      </c>
      <c r="J218" s="95"/>
      <c r="K218" s="652">
        <f t="shared" ref="K218:K253" si="242">SUM(BD218-AN218)</f>
        <v>1.7702</v>
      </c>
      <c r="L218" s="652">
        <f t="shared" ref="L218:L253" si="243">SUM(BL218-AN218)</f>
        <v>2.9810000000000003</v>
      </c>
      <c r="M218" s="730">
        <f t="shared" si="238"/>
        <v>1.8587100000000001</v>
      </c>
      <c r="N218" s="730">
        <f t="shared" si="239"/>
        <v>3.1300500000000002</v>
      </c>
      <c r="O218" s="652"/>
      <c r="P218" s="652"/>
      <c r="Q218" s="652"/>
      <c r="R218" s="652"/>
      <c r="S218" s="652"/>
      <c r="T218" s="652"/>
      <c r="U218" s="652"/>
      <c r="V218" s="652"/>
      <c r="W218" s="652"/>
      <c r="X218" s="652"/>
      <c r="Y218" s="652"/>
      <c r="Z218" s="652"/>
      <c r="AA218" s="652"/>
      <c r="AB218" s="652"/>
      <c r="AC218" s="652"/>
      <c r="AD218" s="652"/>
      <c r="AE218" s="652"/>
      <c r="AF218" s="652"/>
      <c r="AG218" s="652"/>
      <c r="AH218" s="652"/>
      <c r="AI218" s="652"/>
      <c r="AJ218" s="652"/>
      <c r="AK218" s="652"/>
      <c r="AL218" s="652"/>
      <c r="AM218" s="652"/>
      <c r="AN218" s="22"/>
      <c r="AO218" s="110">
        <f>SUM(G218+J218)</f>
        <v>1.67</v>
      </c>
      <c r="AP218" s="597">
        <f>ROUND(G218-G218*5%+J218,-2)</f>
        <v>0</v>
      </c>
      <c r="AQ218" s="111"/>
      <c r="AR218" s="111"/>
      <c r="AS218" s="92">
        <f>SUM(G218+AN218)</f>
        <v>1.67</v>
      </c>
      <c r="AT218" s="93">
        <f>SUM(G218-G218*5%+AN218)</f>
        <v>1.5865</v>
      </c>
      <c r="AU218" s="111"/>
      <c r="AV218" s="112">
        <f>SUM(I218+J218)</f>
        <v>2.71</v>
      </c>
      <c r="AW218" s="31"/>
      <c r="AX218" s="19">
        <f>ROUND(I218-I218*5%+J218,-2)</f>
        <v>0</v>
      </c>
      <c r="AY218" s="33">
        <f>SUM(G218-G218*5%)</f>
        <v>1.5865</v>
      </c>
      <c r="AZ218" s="33"/>
      <c r="BA218" s="34">
        <f>SUM(I218+AN218)</f>
        <v>2.71</v>
      </c>
      <c r="BB218" s="35">
        <f>SUM(I218-I218*5%+AN218)</f>
        <v>2.5745</v>
      </c>
      <c r="BC218" s="36">
        <f>SUM(I218-I218*5%)</f>
        <v>2.5745</v>
      </c>
      <c r="BD218" s="35">
        <f t="shared" si="205"/>
        <v>1.7702</v>
      </c>
      <c r="BE218" s="1"/>
      <c r="BF218" s="1"/>
      <c r="BG218" s="1"/>
      <c r="BH218" s="1"/>
      <c r="BI218" s="1"/>
      <c r="BJ218" s="1"/>
      <c r="BK218" s="1"/>
      <c r="BL218" s="35">
        <f t="shared" si="198"/>
        <v>2.9810000000000003</v>
      </c>
      <c r="BM218" s="1"/>
      <c r="BN218" s="1"/>
      <c r="BO218" s="35">
        <f t="shared" si="240"/>
        <v>1.8587100000000001</v>
      </c>
      <c r="BP218" s="95"/>
      <c r="BQ218" s="95"/>
      <c r="BR218" s="95"/>
      <c r="BS218" s="95"/>
      <c r="BT218" s="95"/>
      <c r="BU218" s="95"/>
      <c r="BV218" s="35">
        <f t="shared" si="241"/>
        <v>3.1300500000000002</v>
      </c>
    </row>
    <row r="219" spans="1:74" x14ac:dyDescent="0.25">
      <c r="A219" s="44"/>
      <c r="B219" s="102" t="s">
        <v>201</v>
      </c>
      <c r="C219" s="103"/>
      <c r="D219" s="103"/>
      <c r="E219" s="103"/>
      <c r="F219" s="113"/>
      <c r="G219" s="62">
        <v>1.26</v>
      </c>
      <c r="H219" s="55"/>
      <c r="I219" s="109">
        <v>2.31</v>
      </c>
      <c r="J219" s="95"/>
      <c r="K219" s="652">
        <f t="shared" si="242"/>
        <v>1.3355999999999999</v>
      </c>
      <c r="L219" s="652">
        <f t="shared" si="243"/>
        <v>2.5410000000000004</v>
      </c>
      <c r="M219" s="730">
        <f t="shared" si="238"/>
        <v>1.40238</v>
      </c>
      <c r="N219" s="730">
        <f t="shared" si="239"/>
        <v>2.6680500000000005</v>
      </c>
      <c r="O219" s="652"/>
      <c r="P219" s="652"/>
      <c r="Q219" s="652"/>
      <c r="R219" s="652"/>
      <c r="S219" s="652"/>
      <c r="T219" s="652"/>
      <c r="U219" s="652"/>
      <c r="V219" s="652"/>
      <c r="W219" s="652"/>
      <c r="X219" s="652"/>
      <c r="Y219" s="652"/>
      <c r="Z219" s="652"/>
      <c r="AA219" s="652"/>
      <c r="AB219" s="652"/>
      <c r="AC219" s="652"/>
      <c r="AD219" s="652"/>
      <c r="AE219" s="652"/>
      <c r="AF219" s="652"/>
      <c r="AG219" s="652"/>
      <c r="AH219" s="652"/>
      <c r="AI219" s="652"/>
      <c r="AJ219" s="652"/>
      <c r="AK219" s="652"/>
      <c r="AL219" s="652"/>
      <c r="AM219" s="652"/>
      <c r="AN219" s="22"/>
      <c r="AO219" s="110">
        <f>SUM(G219+J219)</f>
        <v>1.26</v>
      </c>
      <c r="AP219" s="597">
        <f>ROUND(G219-G219*5%+J219,-2)</f>
        <v>0</v>
      </c>
      <c r="AQ219" s="111"/>
      <c r="AR219" s="111"/>
      <c r="AS219" s="92">
        <f>SUM(G219+AN219)</f>
        <v>1.26</v>
      </c>
      <c r="AT219" s="93">
        <f>SUM(G219-G219*5%+AN219)</f>
        <v>1.1970000000000001</v>
      </c>
      <c r="AU219" s="111"/>
      <c r="AV219" s="112">
        <f>SUM(I219+J219)</f>
        <v>2.31</v>
      </c>
      <c r="AW219" s="31"/>
      <c r="AX219" s="19">
        <f>ROUND(I219-I219*5%+J219,-2)</f>
        <v>0</v>
      </c>
      <c r="AY219" s="33">
        <f>SUM(G219-G219*5%)</f>
        <v>1.1970000000000001</v>
      </c>
      <c r="AZ219" s="33"/>
      <c r="BA219" s="34">
        <f>SUM(I219+AN219)</f>
        <v>2.31</v>
      </c>
      <c r="BB219" s="35">
        <f>SUM(I219-I219*5%+AN219)</f>
        <v>2.1945000000000001</v>
      </c>
      <c r="BC219" s="36">
        <f>SUM(I219-I219*5%)</f>
        <v>2.1945000000000001</v>
      </c>
      <c r="BD219" s="35">
        <f t="shared" si="205"/>
        <v>1.3355999999999999</v>
      </c>
      <c r="BE219" s="1"/>
      <c r="BF219" s="1"/>
      <c r="BG219" s="1"/>
      <c r="BH219" s="1"/>
      <c r="BI219" s="1"/>
      <c r="BJ219" s="1"/>
      <c r="BK219" s="1"/>
      <c r="BL219" s="35">
        <f t="shared" si="198"/>
        <v>2.5410000000000004</v>
      </c>
      <c r="BM219" s="1"/>
      <c r="BN219" s="1"/>
      <c r="BO219" s="35">
        <f t="shared" si="240"/>
        <v>1.40238</v>
      </c>
      <c r="BP219" s="95"/>
      <c r="BQ219" s="95"/>
      <c r="BR219" s="95"/>
      <c r="BS219" s="95"/>
      <c r="BT219" s="95"/>
      <c r="BU219" s="95"/>
      <c r="BV219" s="35">
        <f t="shared" si="241"/>
        <v>2.6680500000000005</v>
      </c>
    </row>
    <row r="220" spans="1:74" x14ac:dyDescent="0.25">
      <c r="A220" s="44">
        <v>195</v>
      </c>
      <c r="B220" s="115" t="s">
        <v>202</v>
      </c>
      <c r="C220" s="98"/>
      <c r="D220" s="98"/>
      <c r="E220" s="98"/>
      <c r="F220" s="114"/>
      <c r="G220" s="62"/>
      <c r="H220" s="55"/>
      <c r="I220" s="109"/>
      <c r="J220" s="95"/>
      <c r="K220" s="652"/>
      <c r="L220" s="652"/>
      <c r="M220" s="730"/>
      <c r="N220" s="730"/>
      <c r="O220" s="652"/>
      <c r="P220" s="652"/>
      <c r="Q220" s="652"/>
      <c r="R220" s="652"/>
      <c r="S220" s="652"/>
      <c r="T220" s="652"/>
      <c r="U220" s="652"/>
      <c r="V220" s="652"/>
      <c r="W220" s="652"/>
      <c r="X220" s="652"/>
      <c r="Y220" s="652"/>
      <c r="Z220" s="652"/>
      <c r="AA220" s="652"/>
      <c r="AB220" s="652"/>
      <c r="AC220" s="652"/>
      <c r="AD220" s="652"/>
      <c r="AE220" s="652"/>
      <c r="AF220" s="652"/>
      <c r="AG220" s="652"/>
      <c r="AH220" s="652"/>
      <c r="AI220" s="652"/>
      <c r="AJ220" s="652"/>
      <c r="AK220" s="652"/>
      <c r="AL220" s="652"/>
      <c r="AM220" s="652"/>
      <c r="AN220" s="22"/>
      <c r="AO220" s="110"/>
      <c r="AP220" s="597"/>
      <c r="AQ220" s="111"/>
      <c r="AR220" s="111"/>
      <c r="AS220" s="92"/>
      <c r="AT220" s="93"/>
      <c r="AU220" s="111"/>
      <c r="AV220" s="112"/>
      <c r="AW220" s="31"/>
      <c r="AX220" s="19"/>
      <c r="AY220" s="33"/>
      <c r="AZ220" s="33"/>
      <c r="BA220" s="34"/>
      <c r="BB220" s="35"/>
      <c r="BC220" s="36"/>
      <c r="BD220" s="35"/>
      <c r="BE220" s="1"/>
      <c r="BF220" s="1"/>
      <c r="BG220" s="1"/>
      <c r="BH220" s="1"/>
      <c r="BI220" s="1"/>
      <c r="BJ220" s="1"/>
      <c r="BK220" s="1"/>
      <c r="BL220" s="35"/>
      <c r="BM220" s="1"/>
      <c r="BN220" s="1"/>
      <c r="BO220" s="35"/>
      <c r="BP220" s="95"/>
      <c r="BQ220" s="95"/>
      <c r="BR220" s="95"/>
      <c r="BS220" s="95"/>
      <c r="BT220" s="95"/>
      <c r="BU220" s="95"/>
      <c r="BV220" s="35"/>
    </row>
    <row r="221" spans="1:74" x14ac:dyDescent="0.25">
      <c r="A221" s="44"/>
      <c r="B221" s="102" t="s">
        <v>203</v>
      </c>
      <c r="C221" s="103"/>
      <c r="D221" s="103"/>
      <c r="E221" s="103"/>
      <c r="F221" s="113"/>
      <c r="G221" s="62">
        <v>4.6399999999999997</v>
      </c>
      <c r="H221" s="55"/>
      <c r="I221" s="109">
        <v>5.48</v>
      </c>
      <c r="J221" s="95"/>
      <c r="K221" s="652">
        <f t="shared" si="242"/>
        <v>4.9184000000000001</v>
      </c>
      <c r="L221" s="652">
        <f t="shared" si="243"/>
        <v>6.0280000000000014</v>
      </c>
      <c r="M221" s="730">
        <f t="shared" si="238"/>
        <v>5.16432</v>
      </c>
      <c r="N221" s="730">
        <f t="shared" si="239"/>
        <v>6.3294000000000015</v>
      </c>
      <c r="O221" s="652"/>
      <c r="P221" s="652"/>
      <c r="Q221" s="652"/>
      <c r="R221" s="652"/>
      <c r="S221" s="652"/>
      <c r="T221" s="652"/>
      <c r="U221" s="652"/>
      <c r="V221" s="652"/>
      <c r="W221" s="652"/>
      <c r="X221" s="652"/>
      <c r="Y221" s="652"/>
      <c r="Z221" s="652"/>
      <c r="AA221" s="652"/>
      <c r="AB221" s="652"/>
      <c r="AC221" s="652"/>
      <c r="AD221" s="652"/>
      <c r="AE221" s="652"/>
      <c r="AF221" s="652"/>
      <c r="AG221" s="652"/>
      <c r="AH221" s="652"/>
      <c r="AI221" s="652"/>
      <c r="AJ221" s="652"/>
      <c r="AK221" s="652"/>
      <c r="AL221" s="652"/>
      <c r="AM221" s="652"/>
      <c r="AN221" s="22"/>
      <c r="AO221" s="110">
        <f>SUM(G221+J221)</f>
        <v>4.6399999999999997</v>
      </c>
      <c r="AP221" s="597">
        <f>ROUND(G221-G221*5%+J221,-2)</f>
        <v>0</v>
      </c>
      <c r="AQ221" s="111"/>
      <c r="AR221" s="111"/>
      <c r="AS221" s="92">
        <f>SUM(G221+AN221)</f>
        <v>4.6399999999999997</v>
      </c>
      <c r="AT221" s="93">
        <f>SUM(G221-G221*5%+AN221)</f>
        <v>4.4079999999999995</v>
      </c>
      <c r="AU221" s="111"/>
      <c r="AV221" s="112">
        <f>SUM(I221+J221)</f>
        <v>5.48</v>
      </c>
      <c r="AW221" s="31"/>
      <c r="AX221" s="19">
        <f>ROUND(I221-I221*5%+J221,-2)</f>
        <v>0</v>
      </c>
      <c r="AY221" s="33">
        <f>SUM(G221-G221*5%)</f>
        <v>4.4079999999999995</v>
      </c>
      <c r="AZ221" s="33"/>
      <c r="BA221" s="34">
        <f>SUM(I221+AN221)</f>
        <v>5.48</v>
      </c>
      <c r="BB221" s="35">
        <f>SUM(I221-I221*5%+AN221)</f>
        <v>5.2060000000000004</v>
      </c>
      <c r="BC221" s="36">
        <f>SUM(I221-I221*5%)</f>
        <v>5.2060000000000004</v>
      </c>
      <c r="BD221" s="35">
        <f t="shared" si="205"/>
        <v>4.9184000000000001</v>
      </c>
      <c r="BE221" s="1"/>
      <c r="BF221" s="1"/>
      <c r="BG221" s="1"/>
      <c r="BH221" s="1"/>
      <c r="BI221" s="1"/>
      <c r="BJ221" s="1"/>
      <c r="BK221" s="1"/>
      <c r="BL221" s="35">
        <f t="shared" si="198"/>
        <v>6.0280000000000014</v>
      </c>
      <c r="BM221" s="1"/>
      <c r="BN221" s="1"/>
      <c r="BO221" s="35">
        <f t="shared" si="240"/>
        <v>5.16432</v>
      </c>
      <c r="BP221" s="95"/>
      <c r="BQ221" s="95"/>
      <c r="BR221" s="95"/>
      <c r="BS221" s="95"/>
      <c r="BT221" s="95"/>
      <c r="BU221" s="95"/>
      <c r="BV221" s="35">
        <f t="shared" si="241"/>
        <v>6.3294000000000015</v>
      </c>
    </row>
    <row r="222" spans="1:74" x14ac:dyDescent="0.25">
      <c r="A222" s="44"/>
      <c r="B222" s="115" t="str">
        <f>B218</f>
        <v>при малогрупповом методе занятий ( до 5 чел)</v>
      </c>
      <c r="C222" s="98"/>
      <c r="D222" s="98"/>
      <c r="E222" s="98"/>
      <c r="F222" s="114"/>
      <c r="G222" s="62">
        <v>1.67</v>
      </c>
      <c r="H222" s="55"/>
      <c r="I222" s="109">
        <v>2.71</v>
      </c>
      <c r="J222" s="95"/>
      <c r="K222" s="652">
        <f t="shared" si="242"/>
        <v>1.7702</v>
      </c>
      <c r="L222" s="652">
        <f t="shared" si="243"/>
        <v>2.9810000000000003</v>
      </c>
      <c r="M222" s="730">
        <f t="shared" si="238"/>
        <v>1.8587100000000001</v>
      </c>
      <c r="N222" s="730">
        <f t="shared" si="239"/>
        <v>3.1300500000000002</v>
      </c>
      <c r="O222" s="652"/>
      <c r="P222" s="652"/>
      <c r="Q222" s="652"/>
      <c r="R222" s="652"/>
      <c r="S222" s="652"/>
      <c r="T222" s="652"/>
      <c r="U222" s="652"/>
      <c r="V222" s="652"/>
      <c r="W222" s="652"/>
      <c r="X222" s="652"/>
      <c r="Y222" s="652"/>
      <c r="Z222" s="652"/>
      <c r="AA222" s="652"/>
      <c r="AB222" s="652"/>
      <c r="AC222" s="652"/>
      <c r="AD222" s="652"/>
      <c r="AE222" s="652"/>
      <c r="AF222" s="652"/>
      <c r="AG222" s="652"/>
      <c r="AH222" s="652"/>
      <c r="AI222" s="652"/>
      <c r="AJ222" s="652"/>
      <c r="AK222" s="652"/>
      <c r="AL222" s="652"/>
      <c r="AM222" s="652"/>
      <c r="AN222" s="22"/>
      <c r="AO222" s="110">
        <f>SUM(G222+J222)</f>
        <v>1.67</v>
      </c>
      <c r="AP222" s="597">
        <f>ROUND(G222-G222*5%+J222,-2)</f>
        <v>0</v>
      </c>
      <c r="AQ222" s="111"/>
      <c r="AR222" s="111"/>
      <c r="AS222" s="92">
        <f>SUM(G222+AN222)</f>
        <v>1.67</v>
      </c>
      <c r="AT222" s="93">
        <f>SUM(G222-G222*5%+AN222)</f>
        <v>1.5865</v>
      </c>
      <c r="AU222" s="111"/>
      <c r="AV222" s="112">
        <f>SUM(I222+J222)</f>
        <v>2.71</v>
      </c>
      <c r="AW222" s="31"/>
      <c r="AX222" s="19">
        <f>ROUND(I222-I222*5%+J222,-2)</f>
        <v>0</v>
      </c>
      <c r="AY222" s="33">
        <f>SUM(G222-G222*5%)</f>
        <v>1.5865</v>
      </c>
      <c r="AZ222" s="33"/>
      <c r="BA222" s="34">
        <f>SUM(I222+AN222)</f>
        <v>2.71</v>
      </c>
      <c r="BB222" s="35">
        <f>SUM(I222-I222*5%+AN222)</f>
        <v>2.5745</v>
      </c>
      <c r="BC222" s="36">
        <f>SUM(I222-I222*5%)</f>
        <v>2.5745</v>
      </c>
      <c r="BD222" s="35">
        <f t="shared" si="205"/>
        <v>1.7702</v>
      </c>
      <c r="BE222" s="1"/>
      <c r="BF222" s="1"/>
      <c r="BG222" s="1"/>
      <c r="BH222" s="1"/>
      <c r="BI222" s="1"/>
      <c r="BJ222" s="1"/>
      <c r="BK222" s="1"/>
      <c r="BL222" s="35">
        <f t="shared" si="198"/>
        <v>2.9810000000000003</v>
      </c>
      <c r="BM222" s="1"/>
      <c r="BN222" s="1"/>
      <c r="BO222" s="35">
        <f t="shared" si="240"/>
        <v>1.8587100000000001</v>
      </c>
      <c r="BP222" s="95"/>
      <c r="BQ222" s="95"/>
      <c r="BR222" s="95"/>
      <c r="BS222" s="95"/>
      <c r="BT222" s="95"/>
      <c r="BU222" s="95"/>
      <c r="BV222" s="35">
        <f t="shared" si="241"/>
        <v>3.1300500000000002</v>
      </c>
    </row>
    <row r="223" spans="1:74" x14ac:dyDescent="0.25">
      <c r="A223" s="44"/>
      <c r="B223" s="102" t="str">
        <f>B219</f>
        <v>при групповом методе занятий (от6 до 15 человек)</v>
      </c>
      <c r="C223" s="103"/>
      <c r="D223" s="103"/>
      <c r="E223" s="103"/>
      <c r="F223" s="113"/>
      <c r="G223" s="62">
        <v>1.26</v>
      </c>
      <c r="H223" s="55"/>
      <c r="I223" s="109">
        <v>2.31</v>
      </c>
      <c r="J223" s="95"/>
      <c r="K223" s="652">
        <f t="shared" si="242"/>
        <v>1.3355999999999999</v>
      </c>
      <c r="L223" s="652">
        <f t="shared" si="243"/>
        <v>2.5410000000000004</v>
      </c>
      <c r="M223" s="730">
        <f t="shared" si="238"/>
        <v>1.40238</v>
      </c>
      <c r="N223" s="730">
        <f t="shared" si="239"/>
        <v>2.6680500000000005</v>
      </c>
      <c r="O223" s="652"/>
      <c r="P223" s="652"/>
      <c r="Q223" s="652"/>
      <c r="R223" s="652"/>
      <c r="S223" s="652"/>
      <c r="T223" s="652"/>
      <c r="U223" s="652"/>
      <c r="V223" s="652"/>
      <c r="W223" s="652"/>
      <c r="X223" s="652"/>
      <c r="Y223" s="652"/>
      <c r="Z223" s="652"/>
      <c r="AA223" s="652"/>
      <c r="AB223" s="652"/>
      <c r="AC223" s="652"/>
      <c r="AD223" s="652"/>
      <c r="AE223" s="652"/>
      <c r="AF223" s="652"/>
      <c r="AG223" s="652"/>
      <c r="AH223" s="652"/>
      <c r="AI223" s="652"/>
      <c r="AJ223" s="652"/>
      <c r="AK223" s="652"/>
      <c r="AL223" s="652"/>
      <c r="AM223" s="652"/>
      <c r="AN223" s="22"/>
      <c r="AO223" s="110">
        <f>SUM(G223+J223)</f>
        <v>1.26</v>
      </c>
      <c r="AP223" s="597">
        <f>ROUND(G223-G223*5%+J223,-2)</f>
        <v>0</v>
      </c>
      <c r="AQ223" s="111"/>
      <c r="AR223" s="111"/>
      <c r="AS223" s="92">
        <f>SUM(G223+AN223)</f>
        <v>1.26</v>
      </c>
      <c r="AT223" s="93">
        <f>SUM(G223-G223*5%+AN223)</f>
        <v>1.1970000000000001</v>
      </c>
      <c r="AU223" s="111"/>
      <c r="AV223" s="112">
        <f>SUM(I223+J223)</f>
        <v>2.31</v>
      </c>
      <c r="AW223" s="31"/>
      <c r="AX223" s="19">
        <f>ROUND(I223-I223*5%+J223,-2)</f>
        <v>0</v>
      </c>
      <c r="AY223" s="33">
        <f>SUM(G223-G223*5%)</f>
        <v>1.1970000000000001</v>
      </c>
      <c r="AZ223" s="33"/>
      <c r="BA223" s="34">
        <f>SUM(I223+AN223)</f>
        <v>2.31</v>
      </c>
      <c r="BB223" s="35">
        <f>SUM(I223-I223*5%+AN223)</f>
        <v>2.1945000000000001</v>
      </c>
      <c r="BC223" s="36">
        <f>SUM(I223-I223*5%)</f>
        <v>2.1945000000000001</v>
      </c>
      <c r="BD223" s="35">
        <f t="shared" si="205"/>
        <v>1.3355999999999999</v>
      </c>
      <c r="BE223" s="1"/>
      <c r="BF223" s="1"/>
      <c r="BG223" s="1"/>
      <c r="BH223" s="1"/>
      <c r="BI223" s="1"/>
      <c r="BJ223" s="1"/>
      <c r="BK223" s="1"/>
      <c r="BL223" s="35">
        <f t="shared" si="198"/>
        <v>2.5410000000000004</v>
      </c>
      <c r="BM223" s="1"/>
      <c r="BN223" s="1"/>
      <c r="BO223" s="35">
        <f t="shared" si="240"/>
        <v>1.40238</v>
      </c>
      <c r="BP223" s="95"/>
      <c r="BQ223" s="95"/>
      <c r="BR223" s="95"/>
      <c r="BS223" s="95"/>
      <c r="BT223" s="95"/>
      <c r="BU223" s="95"/>
      <c r="BV223" s="35">
        <f t="shared" si="241"/>
        <v>2.6680500000000005</v>
      </c>
    </row>
    <row r="224" spans="1:74" x14ac:dyDescent="0.25">
      <c r="A224" s="44">
        <v>196</v>
      </c>
      <c r="B224" s="115" t="s">
        <v>204</v>
      </c>
      <c r="C224" s="98"/>
      <c r="D224" s="98"/>
      <c r="E224" s="98"/>
      <c r="F224" s="114"/>
      <c r="G224" s="62"/>
      <c r="H224" s="55"/>
      <c r="I224" s="109"/>
      <c r="J224" s="95"/>
      <c r="K224" s="652"/>
      <c r="L224" s="652"/>
      <c r="M224" s="730"/>
      <c r="N224" s="730"/>
      <c r="O224" s="652"/>
      <c r="P224" s="652"/>
      <c r="Q224" s="652"/>
      <c r="R224" s="652"/>
      <c r="S224" s="652"/>
      <c r="T224" s="652"/>
      <c r="U224" s="652"/>
      <c r="V224" s="652"/>
      <c r="W224" s="652"/>
      <c r="X224" s="652"/>
      <c r="Y224" s="652"/>
      <c r="Z224" s="652"/>
      <c r="AA224" s="652"/>
      <c r="AB224" s="652"/>
      <c r="AC224" s="652"/>
      <c r="AD224" s="652"/>
      <c r="AE224" s="652"/>
      <c r="AF224" s="652"/>
      <c r="AG224" s="652"/>
      <c r="AH224" s="652"/>
      <c r="AI224" s="652"/>
      <c r="AJ224" s="652"/>
      <c r="AK224" s="652"/>
      <c r="AL224" s="652"/>
      <c r="AM224" s="652"/>
      <c r="AN224" s="22"/>
      <c r="AO224" s="110"/>
      <c r="AP224" s="597"/>
      <c r="AQ224" s="111"/>
      <c r="AR224" s="111"/>
      <c r="AS224" s="92"/>
      <c r="AT224" s="93"/>
      <c r="AU224" s="111"/>
      <c r="AV224" s="112"/>
      <c r="AW224" s="31"/>
      <c r="AX224" s="19"/>
      <c r="AY224" s="33"/>
      <c r="AZ224" s="33"/>
      <c r="BA224" s="34"/>
      <c r="BB224" s="35"/>
      <c r="BC224" s="36"/>
      <c r="BD224" s="35">
        <f t="shared" si="205"/>
        <v>0</v>
      </c>
      <c r="BE224" s="1"/>
      <c r="BF224" s="1"/>
      <c r="BG224" s="1"/>
      <c r="BH224" s="1"/>
      <c r="BI224" s="1"/>
      <c r="BJ224" s="1"/>
      <c r="BK224" s="1"/>
      <c r="BL224" s="35">
        <f t="shared" si="198"/>
        <v>0</v>
      </c>
      <c r="BM224" s="1"/>
      <c r="BN224" s="1"/>
      <c r="BO224" s="35"/>
      <c r="BP224" s="95"/>
      <c r="BQ224" s="95"/>
      <c r="BR224" s="95"/>
      <c r="BS224" s="95"/>
      <c r="BT224" s="95"/>
      <c r="BU224" s="95"/>
      <c r="BV224" s="35"/>
    </row>
    <row r="225" spans="1:74" x14ac:dyDescent="0.25">
      <c r="A225" s="44"/>
      <c r="B225" s="102" t="s">
        <v>205</v>
      </c>
      <c r="C225" s="103"/>
      <c r="D225" s="103"/>
      <c r="E225" s="103"/>
      <c r="F225" s="113"/>
      <c r="G225" s="62">
        <v>6.72</v>
      </c>
      <c r="H225" s="55"/>
      <c r="I225" s="109">
        <v>7.45</v>
      </c>
      <c r="J225" s="95"/>
      <c r="K225" s="652">
        <f t="shared" si="242"/>
        <v>7.1231999999999998</v>
      </c>
      <c r="L225" s="652">
        <f t="shared" si="243"/>
        <v>8.1950000000000003</v>
      </c>
      <c r="M225" s="730">
        <f t="shared" si="238"/>
        <v>7.4793599999999998</v>
      </c>
      <c r="N225" s="730">
        <f t="shared" si="239"/>
        <v>8.604750000000001</v>
      </c>
      <c r="O225" s="652"/>
      <c r="P225" s="652"/>
      <c r="Q225" s="652"/>
      <c r="R225" s="652"/>
      <c r="S225" s="652"/>
      <c r="T225" s="652"/>
      <c r="U225" s="652"/>
      <c r="V225" s="652"/>
      <c r="W225" s="652"/>
      <c r="X225" s="652"/>
      <c r="Y225" s="652"/>
      <c r="Z225" s="652"/>
      <c r="AA225" s="652"/>
      <c r="AB225" s="652"/>
      <c r="AC225" s="652"/>
      <c r="AD225" s="652"/>
      <c r="AE225" s="652"/>
      <c r="AF225" s="652"/>
      <c r="AG225" s="652"/>
      <c r="AH225" s="652"/>
      <c r="AI225" s="652"/>
      <c r="AJ225" s="652"/>
      <c r="AK225" s="652"/>
      <c r="AL225" s="652"/>
      <c r="AM225" s="652"/>
      <c r="AN225" s="22"/>
      <c r="AO225" s="110">
        <f t="shared" ref="AO225:AO230" si="244">SUM(G225+J225)</f>
        <v>6.72</v>
      </c>
      <c r="AP225" s="597">
        <f t="shared" ref="AP225:AP230" si="245">ROUND(G225-G225*5%+J225,-2)</f>
        <v>0</v>
      </c>
      <c r="AQ225" s="111"/>
      <c r="AR225" s="111"/>
      <c r="AS225" s="92">
        <f t="shared" ref="AS225:AS230" si="246">SUM(G225+AN225)</f>
        <v>6.72</v>
      </c>
      <c r="AT225" s="93">
        <f t="shared" ref="AT225:AT230" si="247">SUM(G225-G225*5%+AN225)</f>
        <v>6.3839999999999995</v>
      </c>
      <c r="AU225" s="111"/>
      <c r="AV225" s="112">
        <f t="shared" ref="AV225:AV230" si="248">SUM(I225+J225)</f>
        <v>7.45</v>
      </c>
      <c r="AW225" s="31"/>
      <c r="AX225" s="19">
        <f t="shared" ref="AX225:AX230" si="249">ROUND(I225-I225*5%+J225,-2)</f>
        <v>0</v>
      </c>
      <c r="AY225" s="33">
        <f t="shared" ref="AY225:AY230" si="250">SUM(G225-G225*5%)</f>
        <v>6.3839999999999995</v>
      </c>
      <c r="AZ225" s="33"/>
      <c r="BA225" s="34">
        <f t="shared" ref="BA225:BA230" si="251">SUM(I225+AN225)</f>
        <v>7.45</v>
      </c>
      <c r="BB225" s="35">
        <f t="shared" ref="BB225:BB230" si="252">SUM(I225-I225*5%+AN225)</f>
        <v>7.0775000000000006</v>
      </c>
      <c r="BC225" s="36">
        <f t="shared" ref="BC225:BC230" si="253">SUM(I225-I225*5%)</f>
        <v>7.0775000000000006</v>
      </c>
      <c r="BD225" s="35">
        <f t="shared" si="205"/>
        <v>7.1231999999999998</v>
      </c>
      <c r="BE225" s="1"/>
      <c r="BF225" s="1"/>
      <c r="BG225" s="1"/>
      <c r="BH225" s="1"/>
      <c r="BI225" s="1"/>
      <c r="BJ225" s="1"/>
      <c r="BK225" s="1"/>
      <c r="BL225" s="35">
        <f t="shared" si="198"/>
        <v>8.1950000000000003</v>
      </c>
      <c r="BM225" s="1"/>
      <c r="BN225" s="1"/>
      <c r="BO225" s="35">
        <f t="shared" si="240"/>
        <v>7.4793599999999998</v>
      </c>
      <c r="BP225" s="95"/>
      <c r="BQ225" s="95"/>
      <c r="BR225" s="95"/>
      <c r="BS225" s="95"/>
      <c r="BT225" s="95"/>
      <c r="BU225" s="95"/>
      <c r="BV225" s="35">
        <f t="shared" si="241"/>
        <v>8.604750000000001</v>
      </c>
    </row>
    <row r="226" spans="1:74" x14ac:dyDescent="0.25">
      <c r="A226" s="44"/>
      <c r="B226" s="115" t="str">
        <f>B222</f>
        <v>при малогрупповом методе занятий ( до 5 чел)</v>
      </c>
      <c r="C226" s="98"/>
      <c r="D226" s="98"/>
      <c r="E226" s="98"/>
      <c r="F226" s="114"/>
      <c r="G226" s="62">
        <v>2.54</v>
      </c>
      <c r="H226" s="55"/>
      <c r="I226" s="109">
        <v>3.51</v>
      </c>
      <c r="J226" s="95"/>
      <c r="K226" s="652">
        <f t="shared" si="242"/>
        <v>2.6924000000000001</v>
      </c>
      <c r="L226" s="652">
        <f t="shared" si="243"/>
        <v>3.8610000000000002</v>
      </c>
      <c r="M226" s="730">
        <f t="shared" si="238"/>
        <v>2.8270200000000001</v>
      </c>
      <c r="N226" s="730">
        <f t="shared" si="239"/>
        <v>4.0540500000000002</v>
      </c>
      <c r="O226" s="652"/>
      <c r="P226" s="652"/>
      <c r="Q226" s="652"/>
      <c r="R226" s="652"/>
      <c r="S226" s="652"/>
      <c r="T226" s="652"/>
      <c r="U226" s="652"/>
      <c r="V226" s="652"/>
      <c r="W226" s="652"/>
      <c r="X226" s="652"/>
      <c r="Y226" s="652"/>
      <c r="Z226" s="652"/>
      <c r="AA226" s="652"/>
      <c r="AB226" s="652"/>
      <c r="AC226" s="652"/>
      <c r="AD226" s="652"/>
      <c r="AE226" s="652"/>
      <c r="AF226" s="652"/>
      <c r="AG226" s="652"/>
      <c r="AH226" s="652"/>
      <c r="AI226" s="652"/>
      <c r="AJ226" s="652"/>
      <c r="AK226" s="652"/>
      <c r="AL226" s="652"/>
      <c r="AM226" s="652"/>
      <c r="AN226" s="22"/>
      <c r="AO226" s="110">
        <f t="shared" si="244"/>
        <v>2.54</v>
      </c>
      <c r="AP226" s="597">
        <f t="shared" si="245"/>
        <v>0</v>
      </c>
      <c r="AQ226" s="111"/>
      <c r="AR226" s="111"/>
      <c r="AS226" s="92">
        <f t="shared" si="246"/>
        <v>2.54</v>
      </c>
      <c r="AT226" s="93">
        <f t="shared" si="247"/>
        <v>2.4130000000000003</v>
      </c>
      <c r="AU226" s="111"/>
      <c r="AV226" s="112">
        <f t="shared" si="248"/>
        <v>3.51</v>
      </c>
      <c r="AW226" s="31"/>
      <c r="AX226" s="19">
        <f t="shared" si="249"/>
        <v>0</v>
      </c>
      <c r="AY226" s="33">
        <f t="shared" si="250"/>
        <v>2.4130000000000003</v>
      </c>
      <c r="AZ226" s="33"/>
      <c r="BA226" s="34">
        <f t="shared" si="251"/>
        <v>3.51</v>
      </c>
      <c r="BB226" s="35">
        <f t="shared" si="252"/>
        <v>3.3344999999999998</v>
      </c>
      <c r="BC226" s="36">
        <f t="shared" si="253"/>
        <v>3.3344999999999998</v>
      </c>
      <c r="BD226" s="35">
        <f t="shared" si="205"/>
        <v>2.6924000000000001</v>
      </c>
      <c r="BE226" s="1"/>
      <c r="BF226" s="1"/>
      <c r="BG226" s="1"/>
      <c r="BH226" s="1"/>
      <c r="BI226" s="1"/>
      <c r="BJ226" s="1"/>
      <c r="BK226" s="1"/>
      <c r="BL226" s="35">
        <f t="shared" si="198"/>
        <v>3.8610000000000002</v>
      </c>
      <c r="BM226" s="1"/>
      <c r="BN226" s="1"/>
      <c r="BO226" s="35">
        <f t="shared" si="240"/>
        <v>2.8270200000000001</v>
      </c>
      <c r="BP226" s="95"/>
      <c r="BQ226" s="95"/>
      <c r="BR226" s="95"/>
      <c r="BS226" s="95"/>
      <c r="BT226" s="95"/>
      <c r="BU226" s="95"/>
      <c r="BV226" s="35">
        <f t="shared" si="241"/>
        <v>4.0540500000000002</v>
      </c>
    </row>
    <row r="227" spans="1:74" x14ac:dyDescent="0.25">
      <c r="A227" s="44"/>
      <c r="B227" s="102" t="str">
        <f>B223</f>
        <v>при групповом методе занятий (от6 до 15 человек)</v>
      </c>
      <c r="C227" s="103"/>
      <c r="D227" s="103"/>
      <c r="E227" s="103"/>
      <c r="F227" s="113"/>
      <c r="G227" s="62">
        <v>1.26</v>
      </c>
      <c r="H227" s="55"/>
      <c r="I227" s="109">
        <v>2.31</v>
      </c>
      <c r="J227" s="95"/>
      <c r="K227" s="652">
        <f t="shared" si="242"/>
        <v>1.3355999999999999</v>
      </c>
      <c r="L227" s="652">
        <f t="shared" si="243"/>
        <v>2.5410000000000004</v>
      </c>
      <c r="M227" s="730">
        <f t="shared" si="238"/>
        <v>1.40238</v>
      </c>
      <c r="N227" s="730">
        <f t="shared" si="239"/>
        <v>2.6680500000000005</v>
      </c>
      <c r="O227" s="652"/>
      <c r="P227" s="652"/>
      <c r="Q227" s="652"/>
      <c r="R227" s="652"/>
      <c r="S227" s="652"/>
      <c r="T227" s="652"/>
      <c r="U227" s="652"/>
      <c r="V227" s="652"/>
      <c r="W227" s="652"/>
      <c r="X227" s="652"/>
      <c r="Y227" s="652"/>
      <c r="Z227" s="652"/>
      <c r="AA227" s="652"/>
      <c r="AB227" s="652"/>
      <c r="AC227" s="652"/>
      <c r="AD227" s="652"/>
      <c r="AE227" s="652"/>
      <c r="AF227" s="652"/>
      <c r="AG227" s="652"/>
      <c r="AH227" s="652"/>
      <c r="AI227" s="652"/>
      <c r="AJ227" s="652"/>
      <c r="AK227" s="652"/>
      <c r="AL227" s="652"/>
      <c r="AM227" s="652"/>
      <c r="AN227" s="22"/>
      <c r="AO227" s="110">
        <f t="shared" si="244"/>
        <v>1.26</v>
      </c>
      <c r="AP227" s="597">
        <f t="shared" si="245"/>
        <v>0</v>
      </c>
      <c r="AQ227" s="111"/>
      <c r="AR227" s="111"/>
      <c r="AS227" s="92">
        <f t="shared" si="246"/>
        <v>1.26</v>
      </c>
      <c r="AT227" s="93">
        <f t="shared" si="247"/>
        <v>1.1970000000000001</v>
      </c>
      <c r="AU227" s="111"/>
      <c r="AV227" s="112">
        <f t="shared" si="248"/>
        <v>2.31</v>
      </c>
      <c r="AW227" s="31"/>
      <c r="AX227" s="19">
        <f t="shared" si="249"/>
        <v>0</v>
      </c>
      <c r="AY227" s="33">
        <f t="shared" si="250"/>
        <v>1.1970000000000001</v>
      </c>
      <c r="AZ227" s="33"/>
      <c r="BA227" s="34">
        <f t="shared" si="251"/>
        <v>2.31</v>
      </c>
      <c r="BB227" s="35">
        <f t="shared" si="252"/>
        <v>2.1945000000000001</v>
      </c>
      <c r="BC227" s="36">
        <f t="shared" si="253"/>
        <v>2.1945000000000001</v>
      </c>
      <c r="BD227" s="35">
        <f t="shared" si="205"/>
        <v>1.3355999999999999</v>
      </c>
      <c r="BE227" s="1"/>
      <c r="BF227" s="1"/>
      <c r="BG227" s="1"/>
      <c r="BH227" s="1"/>
      <c r="BI227" s="1"/>
      <c r="BJ227" s="1"/>
      <c r="BK227" s="1"/>
      <c r="BL227" s="35">
        <f t="shared" si="198"/>
        <v>2.5410000000000004</v>
      </c>
      <c r="BM227" s="1"/>
      <c r="BN227" s="1"/>
      <c r="BO227" s="35">
        <f t="shared" si="240"/>
        <v>1.40238</v>
      </c>
      <c r="BP227" s="95"/>
      <c r="BQ227" s="95"/>
      <c r="BR227" s="95"/>
      <c r="BS227" s="95"/>
      <c r="BT227" s="95"/>
      <c r="BU227" s="95"/>
      <c r="BV227" s="35">
        <f t="shared" si="241"/>
        <v>2.6680500000000005</v>
      </c>
    </row>
    <row r="228" spans="1:74" x14ac:dyDescent="0.25">
      <c r="A228" s="44">
        <v>197</v>
      </c>
      <c r="B228" s="501" t="s">
        <v>206</v>
      </c>
      <c r="C228" s="235"/>
      <c r="D228" s="235"/>
      <c r="E228" s="235"/>
      <c r="F228" s="502"/>
      <c r="G228" s="62">
        <v>5.89</v>
      </c>
      <c r="H228" s="55"/>
      <c r="I228" s="109">
        <v>6.67</v>
      </c>
      <c r="J228" s="95"/>
      <c r="K228" s="652">
        <f t="shared" si="242"/>
        <v>6.2433999999999994</v>
      </c>
      <c r="L228" s="652">
        <f t="shared" si="243"/>
        <v>7.3370000000000006</v>
      </c>
      <c r="M228" s="730">
        <f t="shared" si="238"/>
        <v>6.5555699999999995</v>
      </c>
      <c r="N228" s="730">
        <f t="shared" si="239"/>
        <v>7.703850000000001</v>
      </c>
      <c r="O228" s="652"/>
      <c r="P228" s="652"/>
      <c r="Q228" s="652"/>
      <c r="R228" s="652"/>
      <c r="S228" s="652"/>
      <c r="T228" s="652"/>
      <c r="U228" s="652"/>
      <c r="V228" s="652"/>
      <c r="W228" s="652"/>
      <c r="X228" s="652"/>
      <c r="Y228" s="652"/>
      <c r="Z228" s="652"/>
      <c r="AA228" s="652"/>
      <c r="AB228" s="652"/>
      <c r="AC228" s="652"/>
      <c r="AD228" s="652"/>
      <c r="AE228" s="652"/>
      <c r="AF228" s="652"/>
      <c r="AG228" s="652"/>
      <c r="AH228" s="652"/>
      <c r="AI228" s="652"/>
      <c r="AJ228" s="652"/>
      <c r="AK228" s="652"/>
      <c r="AL228" s="652"/>
      <c r="AM228" s="652"/>
      <c r="AN228" s="22"/>
      <c r="AO228" s="110">
        <f t="shared" si="244"/>
        <v>5.89</v>
      </c>
      <c r="AP228" s="597">
        <f t="shared" si="245"/>
        <v>0</v>
      </c>
      <c r="AQ228" s="111"/>
      <c r="AR228" s="111"/>
      <c r="AS228" s="92">
        <f t="shared" si="246"/>
        <v>5.89</v>
      </c>
      <c r="AT228" s="93">
        <f t="shared" si="247"/>
        <v>5.5954999999999995</v>
      </c>
      <c r="AU228" s="111"/>
      <c r="AV228" s="112">
        <f t="shared" si="248"/>
        <v>6.67</v>
      </c>
      <c r="AW228" s="31"/>
      <c r="AX228" s="19">
        <f t="shared" si="249"/>
        <v>0</v>
      </c>
      <c r="AY228" s="33">
        <f t="shared" si="250"/>
        <v>5.5954999999999995</v>
      </c>
      <c r="AZ228" s="33"/>
      <c r="BA228" s="34">
        <f t="shared" si="251"/>
        <v>6.67</v>
      </c>
      <c r="BB228" s="35">
        <f t="shared" si="252"/>
        <v>6.3365</v>
      </c>
      <c r="BC228" s="36">
        <f t="shared" si="253"/>
        <v>6.3365</v>
      </c>
      <c r="BD228" s="35">
        <f t="shared" si="205"/>
        <v>6.2433999999999994</v>
      </c>
      <c r="BE228" s="1"/>
      <c r="BF228" s="1"/>
      <c r="BG228" s="1"/>
      <c r="BH228" s="1"/>
      <c r="BI228" s="1"/>
      <c r="BJ228" s="1"/>
      <c r="BK228" s="1"/>
      <c r="BL228" s="35">
        <f t="shared" si="198"/>
        <v>7.3370000000000006</v>
      </c>
      <c r="BM228" s="1"/>
      <c r="BN228" s="1"/>
      <c r="BO228" s="35">
        <f t="shared" si="240"/>
        <v>6.5555699999999995</v>
      </c>
      <c r="BP228" s="95"/>
      <c r="BQ228" s="95"/>
      <c r="BR228" s="95"/>
      <c r="BS228" s="95"/>
      <c r="BT228" s="95"/>
      <c r="BU228" s="95"/>
      <c r="BV228" s="35">
        <f t="shared" si="241"/>
        <v>7.703850000000001</v>
      </c>
    </row>
    <row r="229" spans="1:74" x14ac:dyDescent="0.25">
      <c r="A229" s="44"/>
      <c r="B229" s="115" t="str">
        <f>B226</f>
        <v>при малогрупповом методе занятий ( до 5 чел)</v>
      </c>
      <c r="C229" s="98"/>
      <c r="D229" s="98"/>
      <c r="E229" s="98"/>
      <c r="F229" s="114"/>
      <c r="G229" s="62">
        <v>2.5299999999999998</v>
      </c>
      <c r="H229" s="55"/>
      <c r="I229" s="109">
        <v>3.51</v>
      </c>
      <c r="J229" s="95"/>
      <c r="K229" s="652">
        <f t="shared" si="242"/>
        <v>2.6818</v>
      </c>
      <c r="L229" s="652">
        <f t="shared" si="243"/>
        <v>3.8610000000000002</v>
      </c>
      <c r="M229" s="730">
        <f t="shared" si="238"/>
        <v>2.81589</v>
      </c>
      <c r="N229" s="730">
        <f t="shared" si="239"/>
        <v>4.0540500000000002</v>
      </c>
      <c r="O229" s="652"/>
      <c r="P229" s="652"/>
      <c r="Q229" s="652"/>
      <c r="R229" s="652"/>
      <c r="S229" s="652"/>
      <c r="T229" s="652"/>
      <c r="U229" s="652"/>
      <c r="V229" s="652"/>
      <c r="W229" s="652"/>
      <c r="X229" s="652"/>
      <c r="Y229" s="652"/>
      <c r="Z229" s="652"/>
      <c r="AA229" s="652"/>
      <c r="AB229" s="652"/>
      <c r="AC229" s="652"/>
      <c r="AD229" s="652"/>
      <c r="AE229" s="652"/>
      <c r="AF229" s="652"/>
      <c r="AG229" s="652"/>
      <c r="AH229" s="652"/>
      <c r="AI229" s="652"/>
      <c r="AJ229" s="652"/>
      <c r="AK229" s="652"/>
      <c r="AL229" s="652"/>
      <c r="AM229" s="652"/>
      <c r="AN229" s="22"/>
      <c r="AO229" s="110">
        <f t="shared" si="244"/>
        <v>2.5299999999999998</v>
      </c>
      <c r="AP229" s="597">
        <f t="shared" si="245"/>
        <v>0</v>
      </c>
      <c r="AQ229" s="111"/>
      <c r="AR229" s="111"/>
      <c r="AS229" s="92">
        <f t="shared" si="246"/>
        <v>2.5299999999999998</v>
      </c>
      <c r="AT229" s="93">
        <f t="shared" si="247"/>
        <v>2.4034999999999997</v>
      </c>
      <c r="AU229" s="111"/>
      <c r="AV229" s="112">
        <f t="shared" si="248"/>
        <v>3.51</v>
      </c>
      <c r="AW229" s="31"/>
      <c r="AX229" s="19">
        <f t="shared" si="249"/>
        <v>0</v>
      </c>
      <c r="AY229" s="33">
        <f t="shared" si="250"/>
        <v>2.4034999999999997</v>
      </c>
      <c r="AZ229" s="33"/>
      <c r="BA229" s="34">
        <f t="shared" si="251"/>
        <v>3.51</v>
      </c>
      <c r="BB229" s="35">
        <f t="shared" si="252"/>
        <v>3.3344999999999998</v>
      </c>
      <c r="BC229" s="36">
        <f t="shared" si="253"/>
        <v>3.3344999999999998</v>
      </c>
      <c r="BD229" s="35">
        <f t="shared" si="205"/>
        <v>2.6818</v>
      </c>
      <c r="BE229" s="1"/>
      <c r="BF229" s="1"/>
      <c r="BG229" s="1"/>
      <c r="BH229" s="1"/>
      <c r="BI229" s="1"/>
      <c r="BJ229" s="1"/>
      <c r="BK229" s="1"/>
      <c r="BL229" s="35">
        <f t="shared" si="198"/>
        <v>3.8610000000000002</v>
      </c>
      <c r="BM229" s="1"/>
      <c r="BN229" s="1"/>
      <c r="BO229" s="35">
        <f t="shared" si="240"/>
        <v>2.81589</v>
      </c>
      <c r="BP229" s="95"/>
      <c r="BQ229" s="95"/>
      <c r="BR229" s="95"/>
      <c r="BS229" s="95"/>
      <c r="BT229" s="95"/>
      <c r="BU229" s="95"/>
      <c r="BV229" s="35">
        <f t="shared" si="241"/>
        <v>4.0540500000000002</v>
      </c>
    </row>
    <row r="230" spans="1:74" x14ac:dyDescent="0.25">
      <c r="A230" s="44"/>
      <c r="B230" s="102" t="str">
        <f>B227</f>
        <v>при групповом методе занятий (от6 до 15 человек)</v>
      </c>
      <c r="C230" s="103"/>
      <c r="D230" s="103"/>
      <c r="E230" s="103"/>
      <c r="F230" s="113"/>
      <c r="G230" s="62">
        <v>1.26</v>
      </c>
      <c r="H230" s="55"/>
      <c r="I230" s="109">
        <v>2.31</v>
      </c>
      <c r="J230" s="95"/>
      <c r="K230" s="652">
        <f t="shared" si="242"/>
        <v>1.3355999999999999</v>
      </c>
      <c r="L230" s="652">
        <f t="shared" si="243"/>
        <v>2.5410000000000004</v>
      </c>
      <c r="M230" s="730">
        <f t="shared" si="238"/>
        <v>1.40238</v>
      </c>
      <c r="N230" s="730">
        <f t="shared" si="239"/>
        <v>2.6680500000000005</v>
      </c>
      <c r="O230" s="652"/>
      <c r="P230" s="652"/>
      <c r="Q230" s="652"/>
      <c r="R230" s="652"/>
      <c r="S230" s="652"/>
      <c r="T230" s="652"/>
      <c r="U230" s="652"/>
      <c r="V230" s="652"/>
      <c r="W230" s="652"/>
      <c r="X230" s="652"/>
      <c r="Y230" s="652"/>
      <c r="Z230" s="652"/>
      <c r="AA230" s="652"/>
      <c r="AB230" s="652"/>
      <c r="AC230" s="652"/>
      <c r="AD230" s="652"/>
      <c r="AE230" s="652"/>
      <c r="AF230" s="652"/>
      <c r="AG230" s="652"/>
      <c r="AH230" s="652"/>
      <c r="AI230" s="652"/>
      <c r="AJ230" s="652"/>
      <c r="AK230" s="652"/>
      <c r="AL230" s="652"/>
      <c r="AM230" s="652"/>
      <c r="AN230" s="22"/>
      <c r="AO230" s="110">
        <f t="shared" si="244"/>
        <v>1.26</v>
      </c>
      <c r="AP230" s="597">
        <f t="shared" si="245"/>
        <v>0</v>
      </c>
      <c r="AQ230" s="111"/>
      <c r="AR230" s="111"/>
      <c r="AS230" s="92">
        <f t="shared" si="246"/>
        <v>1.26</v>
      </c>
      <c r="AT230" s="93">
        <f t="shared" si="247"/>
        <v>1.1970000000000001</v>
      </c>
      <c r="AU230" s="111"/>
      <c r="AV230" s="112">
        <f t="shared" si="248"/>
        <v>2.31</v>
      </c>
      <c r="AW230" s="31"/>
      <c r="AX230" s="19">
        <f t="shared" si="249"/>
        <v>0</v>
      </c>
      <c r="AY230" s="33">
        <f t="shared" si="250"/>
        <v>1.1970000000000001</v>
      </c>
      <c r="AZ230" s="33"/>
      <c r="BA230" s="34">
        <f t="shared" si="251"/>
        <v>2.31</v>
      </c>
      <c r="BB230" s="35">
        <f t="shared" si="252"/>
        <v>2.1945000000000001</v>
      </c>
      <c r="BC230" s="36">
        <f t="shared" si="253"/>
        <v>2.1945000000000001</v>
      </c>
      <c r="BD230" s="35">
        <f t="shared" si="205"/>
        <v>1.3355999999999999</v>
      </c>
      <c r="BE230" s="1"/>
      <c r="BF230" s="1"/>
      <c r="BG230" s="1"/>
      <c r="BH230" s="1"/>
      <c r="BI230" s="1"/>
      <c r="BJ230" s="1"/>
      <c r="BK230" s="1"/>
      <c r="BL230" s="35">
        <f t="shared" si="198"/>
        <v>2.5410000000000004</v>
      </c>
      <c r="BM230" s="1"/>
      <c r="BN230" s="1"/>
      <c r="BO230" s="35">
        <f t="shared" si="240"/>
        <v>1.40238</v>
      </c>
      <c r="BP230" s="95"/>
      <c r="BQ230" s="95"/>
      <c r="BR230" s="95"/>
      <c r="BS230" s="95"/>
      <c r="BT230" s="95"/>
      <c r="BU230" s="95"/>
      <c r="BV230" s="35">
        <f t="shared" si="241"/>
        <v>2.6680500000000005</v>
      </c>
    </row>
    <row r="231" spans="1:74" x14ac:dyDescent="0.25">
      <c r="A231" s="44">
        <v>198</v>
      </c>
      <c r="B231" s="115" t="s">
        <v>207</v>
      </c>
      <c r="C231" s="98"/>
      <c r="D231" s="98"/>
      <c r="E231" s="98"/>
      <c r="F231" s="114"/>
      <c r="G231" s="62"/>
      <c r="H231" s="55"/>
      <c r="I231" s="109"/>
      <c r="J231" s="95"/>
      <c r="K231" s="652"/>
      <c r="L231" s="652"/>
      <c r="M231" s="730"/>
      <c r="N231" s="730"/>
      <c r="O231" s="652"/>
      <c r="P231" s="652"/>
      <c r="Q231" s="652"/>
      <c r="R231" s="652"/>
      <c r="S231" s="652"/>
      <c r="T231" s="652"/>
      <c r="U231" s="652"/>
      <c r="V231" s="652"/>
      <c r="W231" s="652"/>
      <c r="X231" s="652"/>
      <c r="Y231" s="652"/>
      <c r="Z231" s="652"/>
      <c r="AA231" s="652"/>
      <c r="AB231" s="652"/>
      <c r="AC231" s="652"/>
      <c r="AD231" s="652"/>
      <c r="AE231" s="652"/>
      <c r="AF231" s="652"/>
      <c r="AG231" s="652"/>
      <c r="AH231" s="652"/>
      <c r="AI231" s="652"/>
      <c r="AJ231" s="652"/>
      <c r="AK231" s="652"/>
      <c r="AL231" s="652"/>
      <c r="AM231" s="652"/>
      <c r="AN231" s="22"/>
      <c r="AO231" s="110"/>
      <c r="AP231" s="597"/>
      <c r="AQ231" s="111"/>
      <c r="AR231" s="111"/>
      <c r="AS231" s="92"/>
      <c r="AT231" s="93"/>
      <c r="AU231" s="111"/>
      <c r="AV231" s="112"/>
      <c r="AW231" s="31"/>
      <c r="AX231" s="19"/>
      <c r="AY231" s="33"/>
      <c r="AZ231" s="33"/>
      <c r="BA231" s="34"/>
      <c r="BB231" s="35"/>
      <c r="BC231" s="36"/>
      <c r="BD231" s="35">
        <f t="shared" si="205"/>
        <v>0</v>
      </c>
      <c r="BE231" s="1"/>
      <c r="BF231" s="1"/>
      <c r="BG231" s="1"/>
      <c r="BH231" s="1"/>
      <c r="BI231" s="1"/>
      <c r="BJ231" s="1"/>
      <c r="BK231" s="1"/>
      <c r="BL231" s="35">
        <f t="shared" si="198"/>
        <v>0</v>
      </c>
      <c r="BM231" s="1"/>
      <c r="BN231" s="1"/>
      <c r="BO231" s="35"/>
      <c r="BP231" s="95"/>
      <c r="BQ231" s="95"/>
      <c r="BR231" s="95"/>
      <c r="BS231" s="95"/>
      <c r="BT231" s="95"/>
      <c r="BU231" s="95"/>
      <c r="BV231" s="35"/>
    </row>
    <row r="232" spans="1:74" x14ac:dyDescent="0.25">
      <c r="A232" s="44"/>
      <c r="B232" s="102" t="s">
        <v>208</v>
      </c>
      <c r="C232" s="103"/>
      <c r="D232" s="103"/>
      <c r="E232" s="103"/>
      <c r="F232" s="113"/>
      <c r="G232" s="62">
        <v>5.89</v>
      </c>
      <c r="H232" s="55"/>
      <c r="I232" s="109">
        <v>6.67</v>
      </c>
      <c r="J232" s="95"/>
      <c r="K232" s="652">
        <f t="shared" si="242"/>
        <v>6.2433999999999994</v>
      </c>
      <c r="L232" s="652">
        <f t="shared" si="243"/>
        <v>7.3370000000000006</v>
      </c>
      <c r="M232" s="730">
        <f t="shared" si="238"/>
        <v>6.5555699999999995</v>
      </c>
      <c r="N232" s="730">
        <f t="shared" si="239"/>
        <v>7.703850000000001</v>
      </c>
      <c r="O232" s="652"/>
      <c r="P232" s="652"/>
      <c r="Q232" s="652"/>
      <c r="R232" s="652"/>
      <c r="S232" s="652"/>
      <c r="T232" s="652"/>
      <c r="U232" s="652"/>
      <c r="V232" s="652"/>
      <c r="W232" s="652"/>
      <c r="X232" s="652"/>
      <c r="Y232" s="652"/>
      <c r="Z232" s="652"/>
      <c r="AA232" s="652"/>
      <c r="AB232" s="652"/>
      <c r="AC232" s="652"/>
      <c r="AD232" s="652"/>
      <c r="AE232" s="652"/>
      <c r="AF232" s="652"/>
      <c r="AG232" s="652"/>
      <c r="AH232" s="652"/>
      <c r="AI232" s="652"/>
      <c r="AJ232" s="652"/>
      <c r="AK232" s="652"/>
      <c r="AL232" s="652"/>
      <c r="AM232" s="652"/>
      <c r="AN232" s="22"/>
      <c r="AO232" s="110">
        <f>SUM(G232+J232)</f>
        <v>5.89</v>
      </c>
      <c r="AP232" s="597">
        <f>ROUND(G232-G232*5%+J232,-2)</f>
        <v>0</v>
      </c>
      <c r="AQ232" s="111"/>
      <c r="AR232" s="111"/>
      <c r="AS232" s="92">
        <f>SUM(G232+AN232)</f>
        <v>5.89</v>
      </c>
      <c r="AT232" s="93">
        <f>SUM(G232-G232*5%+AN232)</f>
        <v>5.5954999999999995</v>
      </c>
      <c r="AU232" s="111"/>
      <c r="AV232" s="112">
        <f>SUM(I232+J232)</f>
        <v>6.67</v>
      </c>
      <c r="AW232" s="31"/>
      <c r="AX232" s="19">
        <f>ROUND(I232-I232*5%+J232,-2)</f>
        <v>0</v>
      </c>
      <c r="AY232" s="33">
        <f>SUM(G232-G232*5%)</f>
        <v>5.5954999999999995</v>
      </c>
      <c r="AZ232" s="33"/>
      <c r="BA232" s="34">
        <f>SUM(I232+AN232)</f>
        <v>6.67</v>
      </c>
      <c r="BB232" s="35">
        <f>SUM(I232-I232*5%+AN232)</f>
        <v>6.3365</v>
      </c>
      <c r="BC232" s="36">
        <f>SUM(I232-I232*5%)</f>
        <v>6.3365</v>
      </c>
      <c r="BD232" s="35">
        <f t="shared" si="205"/>
        <v>6.2433999999999994</v>
      </c>
      <c r="BE232" s="1"/>
      <c r="BF232" s="1"/>
      <c r="BG232" s="1"/>
      <c r="BH232" s="1"/>
      <c r="BI232" s="1"/>
      <c r="BJ232" s="1"/>
      <c r="BK232" s="1"/>
      <c r="BL232" s="35">
        <f t="shared" si="198"/>
        <v>7.3370000000000006</v>
      </c>
      <c r="BM232" s="1"/>
      <c r="BN232" s="1"/>
      <c r="BO232" s="35">
        <f t="shared" si="240"/>
        <v>6.5555699999999995</v>
      </c>
      <c r="BP232" s="95"/>
      <c r="BQ232" s="95"/>
      <c r="BR232" s="95"/>
      <c r="BS232" s="95"/>
      <c r="BT232" s="95"/>
      <c r="BU232" s="95"/>
      <c r="BV232" s="35">
        <f t="shared" si="241"/>
        <v>7.703850000000001</v>
      </c>
    </row>
    <row r="233" spans="1:74" x14ac:dyDescent="0.25">
      <c r="A233" s="44"/>
      <c r="B233" s="115" t="str">
        <f>B229</f>
        <v>при малогрупповом методе занятий ( до 5 чел)</v>
      </c>
      <c r="C233" s="98"/>
      <c r="D233" s="98"/>
      <c r="E233" s="98"/>
      <c r="F233" s="114"/>
      <c r="G233" s="62">
        <v>2.54</v>
      </c>
      <c r="H233" s="55"/>
      <c r="I233" s="109">
        <v>3.51</v>
      </c>
      <c r="J233" s="95"/>
      <c r="K233" s="652">
        <f t="shared" si="242"/>
        <v>2.6924000000000001</v>
      </c>
      <c r="L233" s="652">
        <f t="shared" si="243"/>
        <v>3.8610000000000002</v>
      </c>
      <c r="M233" s="730">
        <f t="shared" si="238"/>
        <v>2.8270200000000001</v>
      </c>
      <c r="N233" s="730">
        <f t="shared" si="239"/>
        <v>4.0540500000000002</v>
      </c>
      <c r="O233" s="652"/>
      <c r="P233" s="652"/>
      <c r="Q233" s="652"/>
      <c r="R233" s="652"/>
      <c r="S233" s="652"/>
      <c r="T233" s="652"/>
      <c r="U233" s="652"/>
      <c r="V233" s="652"/>
      <c r="W233" s="652"/>
      <c r="X233" s="652"/>
      <c r="Y233" s="652"/>
      <c r="Z233" s="652"/>
      <c r="AA233" s="652"/>
      <c r="AB233" s="652"/>
      <c r="AC233" s="652"/>
      <c r="AD233" s="652"/>
      <c r="AE233" s="652"/>
      <c r="AF233" s="652"/>
      <c r="AG233" s="652"/>
      <c r="AH233" s="652"/>
      <c r="AI233" s="652"/>
      <c r="AJ233" s="652"/>
      <c r="AK233" s="652"/>
      <c r="AL233" s="652"/>
      <c r="AM233" s="652"/>
      <c r="AN233" s="22"/>
      <c r="AO233" s="110">
        <f>SUM(G233+J233)</f>
        <v>2.54</v>
      </c>
      <c r="AP233" s="597">
        <f>ROUND(G233-G233*5%+J233,-2)</f>
        <v>0</v>
      </c>
      <c r="AQ233" s="111"/>
      <c r="AR233" s="111"/>
      <c r="AS233" s="92">
        <f>SUM(G233+AN233)</f>
        <v>2.54</v>
      </c>
      <c r="AT233" s="93">
        <f>SUM(G233-G233*5%+AN233)</f>
        <v>2.4130000000000003</v>
      </c>
      <c r="AU233" s="111"/>
      <c r="AV233" s="112">
        <f>SUM(I233+J233)</f>
        <v>3.51</v>
      </c>
      <c r="AW233" s="31"/>
      <c r="AX233" s="19">
        <f>ROUND(I233-I233*5%+J233,-2)</f>
        <v>0</v>
      </c>
      <c r="AY233" s="33">
        <f>SUM(G233-G233*5%)</f>
        <v>2.4130000000000003</v>
      </c>
      <c r="AZ233" s="33"/>
      <c r="BA233" s="34">
        <f>SUM(I233+AN233)</f>
        <v>3.51</v>
      </c>
      <c r="BB233" s="35">
        <f>SUM(I233-I233*5%+AN233)</f>
        <v>3.3344999999999998</v>
      </c>
      <c r="BC233" s="36">
        <f>SUM(I233-I233*5%)</f>
        <v>3.3344999999999998</v>
      </c>
      <c r="BD233" s="35">
        <f t="shared" si="205"/>
        <v>2.6924000000000001</v>
      </c>
      <c r="BE233" s="1"/>
      <c r="BF233" s="1"/>
      <c r="BG233" s="1"/>
      <c r="BH233" s="1"/>
      <c r="BI233" s="1"/>
      <c r="BJ233" s="1"/>
      <c r="BK233" s="1"/>
      <c r="BL233" s="35">
        <f t="shared" si="198"/>
        <v>3.8610000000000002</v>
      </c>
      <c r="BM233" s="1"/>
      <c r="BN233" s="1"/>
      <c r="BO233" s="35">
        <f t="shared" si="240"/>
        <v>2.8270200000000001</v>
      </c>
      <c r="BP233" s="95"/>
      <c r="BQ233" s="95"/>
      <c r="BR233" s="95"/>
      <c r="BS233" s="95"/>
      <c r="BT233" s="95"/>
      <c r="BU233" s="95"/>
      <c r="BV233" s="35">
        <f t="shared" si="241"/>
        <v>4.0540500000000002</v>
      </c>
    </row>
    <row r="234" spans="1:74" x14ac:dyDescent="0.25">
      <c r="A234" s="44"/>
      <c r="B234" s="102" t="str">
        <f>B230</f>
        <v>при групповом методе занятий (от6 до 15 человек)</v>
      </c>
      <c r="C234" s="103"/>
      <c r="D234" s="103"/>
      <c r="E234" s="103"/>
      <c r="F234" s="113"/>
      <c r="G234" s="62">
        <v>1.26</v>
      </c>
      <c r="H234" s="55"/>
      <c r="I234" s="109">
        <v>2.31</v>
      </c>
      <c r="J234" s="95"/>
      <c r="K234" s="652">
        <f t="shared" si="242"/>
        <v>1.3355999999999999</v>
      </c>
      <c r="L234" s="652">
        <f t="shared" si="243"/>
        <v>2.5410000000000004</v>
      </c>
      <c r="M234" s="730">
        <f t="shared" si="238"/>
        <v>1.40238</v>
      </c>
      <c r="N234" s="730">
        <f t="shared" si="239"/>
        <v>2.6680500000000005</v>
      </c>
      <c r="O234" s="652"/>
      <c r="P234" s="652"/>
      <c r="Q234" s="652"/>
      <c r="R234" s="652"/>
      <c r="S234" s="652"/>
      <c r="T234" s="652"/>
      <c r="U234" s="652"/>
      <c r="V234" s="652"/>
      <c r="W234" s="652"/>
      <c r="X234" s="652"/>
      <c r="Y234" s="652"/>
      <c r="Z234" s="652"/>
      <c r="AA234" s="652"/>
      <c r="AB234" s="652"/>
      <c r="AC234" s="652"/>
      <c r="AD234" s="652"/>
      <c r="AE234" s="652"/>
      <c r="AF234" s="652"/>
      <c r="AG234" s="652"/>
      <c r="AH234" s="652"/>
      <c r="AI234" s="652"/>
      <c r="AJ234" s="652"/>
      <c r="AK234" s="652"/>
      <c r="AL234" s="652"/>
      <c r="AM234" s="652"/>
      <c r="AN234" s="22"/>
      <c r="AO234" s="110">
        <f>SUM(G234+J234)</f>
        <v>1.26</v>
      </c>
      <c r="AP234" s="91">
        <f>ROUND(G234-G234*5%+J234,-2)</f>
        <v>0</v>
      </c>
      <c r="AQ234" s="111"/>
      <c r="AR234" s="111"/>
      <c r="AS234" s="92">
        <f>SUM(G234+AN234)</f>
        <v>1.26</v>
      </c>
      <c r="AT234" s="93">
        <f>SUM(G234-G234*5%+AN234)</f>
        <v>1.1970000000000001</v>
      </c>
      <c r="AU234" s="111"/>
      <c r="AV234" s="112">
        <f>SUM(I234+J234)</f>
        <v>2.31</v>
      </c>
      <c r="AW234" s="31"/>
      <c r="AX234" s="19">
        <f>ROUND(I234-I234*5%+J234,-2)</f>
        <v>0</v>
      </c>
      <c r="AY234" s="33">
        <f>SUM(G234-G234*5%)</f>
        <v>1.1970000000000001</v>
      </c>
      <c r="AZ234" s="33"/>
      <c r="BA234" s="34">
        <f>SUM(I234+AN234)</f>
        <v>2.31</v>
      </c>
      <c r="BB234" s="35">
        <f>SUM(I234-I234*5%+AN234)</f>
        <v>2.1945000000000001</v>
      </c>
      <c r="BC234" s="36">
        <f>SUM(I234-I234*5%)</f>
        <v>2.1945000000000001</v>
      </c>
      <c r="BD234" s="35">
        <f t="shared" si="205"/>
        <v>1.3355999999999999</v>
      </c>
      <c r="BE234" s="1"/>
      <c r="BF234" s="1"/>
      <c r="BG234" s="1"/>
      <c r="BH234" s="1"/>
      <c r="BI234" s="1"/>
      <c r="BJ234" s="1"/>
      <c r="BK234" s="1"/>
      <c r="BL234" s="35">
        <f t="shared" si="198"/>
        <v>2.5410000000000004</v>
      </c>
      <c r="BM234" s="1"/>
      <c r="BN234" s="1"/>
      <c r="BO234" s="35">
        <f t="shared" si="240"/>
        <v>1.40238</v>
      </c>
      <c r="BP234" s="95"/>
      <c r="BQ234" s="95"/>
      <c r="BR234" s="95"/>
      <c r="BS234" s="95"/>
      <c r="BT234" s="95"/>
      <c r="BU234" s="95"/>
      <c r="BV234" s="35">
        <f t="shared" si="241"/>
        <v>2.6680500000000005</v>
      </c>
    </row>
    <row r="235" spans="1:74" x14ac:dyDescent="0.25">
      <c r="A235" s="44">
        <v>199</v>
      </c>
      <c r="B235" s="102" t="s">
        <v>207</v>
      </c>
      <c r="C235" s="103"/>
      <c r="D235" s="103"/>
      <c r="E235" s="103"/>
      <c r="F235" s="113"/>
      <c r="G235" s="62"/>
      <c r="H235" s="55"/>
      <c r="I235" s="109"/>
      <c r="J235" s="95"/>
      <c r="K235" s="652"/>
      <c r="L235" s="652"/>
      <c r="M235" s="730"/>
      <c r="N235" s="730"/>
      <c r="O235" s="652"/>
      <c r="P235" s="652"/>
      <c r="Q235" s="652"/>
      <c r="R235" s="652"/>
      <c r="S235" s="652"/>
      <c r="T235" s="652"/>
      <c r="U235" s="652"/>
      <c r="V235" s="652"/>
      <c r="W235" s="652"/>
      <c r="X235" s="652"/>
      <c r="Y235" s="652"/>
      <c r="Z235" s="652"/>
      <c r="AA235" s="652"/>
      <c r="AB235" s="652"/>
      <c r="AC235" s="652"/>
      <c r="AD235" s="652"/>
      <c r="AE235" s="652"/>
      <c r="AF235" s="652"/>
      <c r="AG235" s="652"/>
      <c r="AH235" s="652"/>
      <c r="AI235" s="652"/>
      <c r="AJ235" s="652"/>
      <c r="AK235" s="652"/>
      <c r="AL235" s="652"/>
      <c r="AM235" s="652"/>
      <c r="AN235" s="22"/>
      <c r="AO235" s="110"/>
      <c r="AP235" s="91"/>
      <c r="AQ235" s="111"/>
      <c r="AR235" s="111"/>
      <c r="AS235" s="92"/>
      <c r="AT235" s="93"/>
      <c r="AU235" s="111"/>
      <c r="AV235" s="112"/>
      <c r="AW235" s="31"/>
      <c r="AX235" s="19"/>
      <c r="AY235" s="33"/>
      <c r="AZ235" s="33"/>
      <c r="BA235" s="34"/>
      <c r="BB235" s="35"/>
      <c r="BC235" s="36"/>
      <c r="BD235" s="35"/>
      <c r="BE235" s="1"/>
      <c r="BF235" s="1"/>
      <c r="BG235" s="1"/>
      <c r="BH235" s="1"/>
      <c r="BI235" s="1"/>
      <c r="BJ235" s="1"/>
      <c r="BK235" s="1"/>
      <c r="BL235" s="35"/>
      <c r="BM235" s="1"/>
      <c r="BN235" s="1"/>
      <c r="BO235" s="35"/>
      <c r="BP235" s="95"/>
      <c r="BQ235" s="95"/>
      <c r="BR235" s="95"/>
      <c r="BS235" s="95"/>
      <c r="BT235" s="95"/>
      <c r="BU235" s="95"/>
      <c r="BV235" s="35"/>
    </row>
    <row r="236" spans="1:74" x14ac:dyDescent="0.25">
      <c r="A236" s="44"/>
      <c r="B236" s="102" t="s">
        <v>209</v>
      </c>
      <c r="C236" s="103"/>
      <c r="D236" s="103"/>
      <c r="E236" s="103"/>
      <c r="F236" s="113"/>
      <c r="G236" s="62">
        <v>4.6399999999999997</v>
      </c>
      <c r="H236" s="55"/>
      <c r="I236" s="109">
        <v>5.48</v>
      </c>
      <c r="J236" s="95"/>
      <c r="K236" s="652">
        <f t="shared" si="242"/>
        <v>4.9184000000000001</v>
      </c>
      <c r="L236" s="652">
        <f t="shared" si="243"/>
        <v>6.0280000000000014</v>
      </c>
      <c r="M236" s="730">
        <f t="shared" si="238"/>
        <v>5.16432</v>
      </c>
      <c r="N236" s="730">
        <f t="shared" si="239"/>
        <v>6.3294000000000015</v>
      </c>
      <c r="O236" s="652"/>
      <c r="P236" s="652"/>
      <c r="Q236" s="652"/>
      <c r="R236" s="652"/>
      <c r="S236" s="652"/>
      <c r="T236" s="652"/>
      <c r="U236" s="652"/>
      <c r="V236" s="652"/>
      <c r="W236" s="652"/>
      <c r="X236" s="652"/>
      <c r="Y236" s="652"/>
      <c r="Z236" s="652"/>
      <c r="AA236" s="652"/>
      <c r="AB236" s="652"/>
      <c r="AC236" s="652"/>
      <c r="AD236" s="652"/>
      <c r="AE236" s="652"/>
      <c r="AF236" s="652"/>
      <c r="AG236" s="652"/>
      <c r="AH236" s="652"/>
      <c r="AI236" s="652"/>
      <c r="AJ236" s="652"/>
      <c r="AK236" s="652"/>
      <c r="AL236" s="652"/>
      <c r="AM236" s="652"/>
      <c r="AN236" s="22"/>
      <c r="AO236" s="110">
        <f>SUM(G236+J236)</f>
        <v>4.6399999999999997</v>
      </c>
      <c r="AP236" s="597">
        <f>ROUND(G236-G236*5%+J236,-2)</f>
        <v>0</v>
      </c>
      <c r="AQ236" s="111"/>
      <c r="AR236" s="111"/>
      <c r="AS236" s="92">
        <f>SUM(G236+AN236)</f>
        <v>4.6399999999999997</v>
      </c>
      <c r="AT236" s="93">
        <f>SUM(G236-G236*5%+AN236)</f>
        <v>4.4079999999999995</v>
      </c>
      <c r="AU236" s="111"/>
      <c r="AV236" s="112">
        <f>SUM(I236+J236)</f>
        <v>5.48</v>
      </c>
      <c r="AW236" s="31"/>
      <c r="AX236" s="19">
        <f>ROUND(I236-I236*5%+J236,-2)</f>
        <v>0</v>
      </c>
      <c r="AY236" s="33">
        <f>SUM(G236-G236*5%)</f>
        <v>4.4079999999999995</v>
      </c>
      <c r="AZ236" s="33"/>
      <c r="BA236" s="34">
        <f>SUM(I236+AN236)</f>
        <v>5.48</v>
      </c>
      <c r="BB236" s="35">
        <f>SUM(I236-I236*5%+AN236)</f>
        <v>5.2060000000000004</v>
      </c>
      <c r="BC236" s="36">
        <f>SUM(I236-I236*5%)</f>
        <v>5.2060000000000004</v>
      </c>
      <c r="BD236" s="35">
        <f t="shared" si="205"/>
        <v>4.9184000000000001</v>
      </c>
      <c r="BE236" s="1"/>
      <c r="BF236" s="1"/>
      <c r="BG236" s="1"/>
      <c r="BH236" s="1"/>
      <c r="BI236" s="1"/>
      <c r="BJ236" s="1"/>
      <c r="BK236" s="1"/>
      <c r="BL236" s="35">
        <f t="shared" si="198"/>
        <v>6.0280000000000014</v>
      </c>
      <c r="BM236" s="1"/>
      <c r="BN236" s="1"/>
      <c r="BO236" s="35">
        <f t="shared" si="240"/>
        <v>5.16432</v>
      </c>
      <c r="BP236" s="95"/>
      <c r="BQ236" s="95"/>
      <c r="BR236" s="95"/>
      <c r="BS236" s="95"/>
      <c r="BT236" s="95"/>
      <c r="BU236" s="95"/>
      <c r="BV236" s="35">
        <f t="shared" si="241"/>
        <v>6.3294000000000015</v>
      </c>
    </row>
    <row r="237" spans="1:74" x14ac:dyDescent="0.25">
      <c r="A237" s="44"/>
      <c r="B237" s="102" t="str">
        <f>B233</f>
        <v>при малогрупповом методе занятий ( до 5 чел)</v>
      </c>
      <c r="C237" s="103"/>
      <c r="D237" s="103"/>
      <c r="E237" s="103"/>
      <c r="F237" s="113"/>
      <c r="G237" s="62">
        <v>1.67</v>
      </c>
      <c r="H237" s="55"/>
      <c r="I237" s="109">
        <v>2.71</v>
      </c>
      <c r="J237" s="95"/>
      <c r="K237" s="652">
        <f t="shared" si="242"/>
        <v>1.7702</v>
      </c>
      <c r="L237" s="652">
        <f t="shared" si="243"/>
        <v>2.9810000000000003</v>
      </c>
      <c r="M237" s="730">
        <f t="shared" si="238"/>
        <v>1.8587100000000001</v>
      </c>
      <c r="N237" s="730">
        <f t="shared" si="239"/>
        <v>3.1300500000000002</v>
      </c>
      <c r="O237" s="652"/>
      <c r="P237" s="652"/>
      <c r="Q237" s="652"/>
      <c r="R237" s="652"/>
      <c r="S237" s="652"/>
      <c r="T237" s="652"/>
      <c r="U237" s="652"/>
      <c r="V237" s="652"/>
      <c r="W237" s="652"/>
      <c r="X237" s="652"/>
      <c r="Y237" s="652"/>
      <c r="Z237" s="652"/>
      <c r="AA237" s="652"/>
      <c r="AB237" s="652"/>
      <c r="AC237" s="652"/>
      <c r="AD237" s="652"/>
      <c r="AE237" s="652"/>
      <c r="AF237" s="652"/>
      <c r="AG237" s="652"/>
      <c r="AH237" s="652"/>
      <c r="AI237" s="652"/>
      <c r="AJ237" s="652"/>
      <c r="AK237" s="652"/>
      <c r="AL237" s="652"/>
      <c r="AM237" s="652"/>
      <c r="AN237" s="22"/>
      <c r="AO237" s="110">
        <f>SUM(G237+J237)</f>
        <v>1.67</v>
      </c>
      <c r="AP237" s="597">
        <f>ROUND(G237-G237*5%+J237,-2)</f>
        <v>0</v>
      </c>
      <c r="AQ237" s="111"/>
      <c r="AR237" s="111"/>
      <c r="AS237" s="92">
        <f>SUM(G237+AN237)</f>
        <v>1.67</v>
      </c>
      <c r="AT237" s="93">
        <f>SUM(G237-G237*5%+AN237)</f>
        <v>1.5865</v>
      </c>
      <c r="AU237" s="111"/>
      <c r="AV237" s="112">
        <f>SUM(I237+J237)</f>
        <v>2.71</v>
      </c>
      <c r="AW237" s="31"/>
      <c r="AX237" s="19">
        <f>ROUND(I237-I237*5%+J237,-2)</f>
        <v>0</v>
      </c>
      <c r="AY237" s="33">
        <f>SUM(G237-G237*5%)</f>
        <v>1.5865</v>
      </c>
      <c r="AZ237" s="33"/>
      <c r="BA237" s="34">
        <f>SUM(I237+AN237)</f>
        <v>2.71</v>
      </c>
      <c r="BB237" s="35">
        <f>SUM(I237-I237*5%+AN237)</f>
        <v>2.5745</v>
      </c>
      <c r="BC237" s="36">
        <f>SUM(I237-I237*5%)</f>
        <v>2.5745</v>
      </c>
      <c r="BD237" s="35">
        <f t="shared" si="205"/>
        <v>1.7702</v>
      </c>
      <c r="BE237" s="1"/>
      <c r="BF237" s="1"/>
      <c r="BG237" s="1"/>
      <c r="BH237" s="1"/>
      <c r="BI237" s="1"/>
      <c r="BJ237" s="1"/>
      <c r="BK237" s="1"/>
      <c r="BL237" s="35">
        <f t="shared" si="198"/>
        <v>2.9810000000000003</v>
      </c>
      <c r="BM237" s="1"/>
      <c r="BN237" s="1"/>
      <c r="BO237" s="35">
        <f t="shared" si="240"/>
        <v>1.8587100000000001</v>
      </c>
      <c r="BP237" s="95"/>
      <c r="BQ237" s="95"/>
      <c r="BR237" s="95"/>
      <c r="BS237" s="95"/>
      <c r="BT237" s="95"/>
      <c r="BU237" s="95"/>
      <c r="BV237" s="35">
        <f t="shared" si="241"/>
        <v>3.1300500000000002</v>
      </c>
    </row>
    <row r="238" spans="1:74" x14ac:dyDescent="0.25">
      <c r="A238" s="44"/>
      <c r="B238" s="102" t="str">
        <f>B234</f>
        <v>при групповом методе занятий (от6 до 15 человек)</v>
      </c>
      <c r="C238" s="103"/>
      <c r="D238" s="103"/>
      <c r="E238" s="103"/>
      <c r="F238" s="113"/>
      <c r="G238" s="62">
        <v>1.26</v>
      </c>
      <c r="H238" s="55"/>
      <c r="I238" s="109">
        <v>2.31</v>
      </c>
      <c r="J238" s="95"/>
      <c r="K238" s="652">
        <f t="shared" si="242"/>
        <v>1.3355999999999999</v>
      </c>
      <c r="L238" s="652">
        <f t="shared" si="243"/>
        <v>2.5410000000000004</v>
      </c>
      <c r="M238" s="730">
        <f t="shared" si="238"/>
        <v>1.40238</v>
      </c>
      <c r="N238" s="730">
        <f t="shared" si="239"/>
        <v>2.6680500000000005</v>
      </c>
      <c r="O238" s="652"/>
      <c r="P238" s="652"/>
      <c r="Q238" s="652"/>
      <c r="R238" s="652"/>
      <c r="S238" s="652"/>
      <c r="T238" s="652"/>
      <c r="U238" s="652"/>
      <c r="V238" s="652"/>
      <c r="W238" s="652"/>
      <c r="X238" s="652"/>
      <c r="Y238" s="652"/>
      <c r="Z238" s="652"/>
      <c r="AA238" s="652"/>
      <c r="AB238" s="652"/>
      <c r="AC238" s="652"/>
      <c r="AD238" s="652"/>
      <c r="AE238" s="652"/>
      <c r="AF238" s="652"/>
      <c r="AG238" s="652"/>
      <c r="AH238" s="652"/>
      <c r="AI238" s="652"/>
      <c r="AJ238" s="652"/>
      <c r="AK238" s="652"/>
      <c r="AL238" s="652"/>
      <c r="AM238" s="652"/>
      <c r="AN238" s="22"/>
      <c r="AO238" s="110">
        <f>SUM(G238+J238)</f>
        <v>1.26</v>
      </c>
      <c r="AP238" s="597">
        <f>ROUND(G238-G238*5%+J238,-2)</f>
        <v>0</v>
      </c>
      <c r="AQ238" s="111"/>
      <c r="AR238" s="111"/>
      <c r="AS238" s="92">
        <f>SUM(G238+AN238)</f>
        <v>1.26</v>
      </c>
      <c r="AT238" s="93">
        <f>SUM(G238-G238*5%+AN238)</f>
        <v>1.1970000000000001</v>
      </c>
      <c r="AU238" s="111"/>
      <c r="AV238" s="112">
        <f>SUM(I238+J238)</f>
        <v>2.31</v>
      </c>
      <c r="AW238" s="31"/>
      <c r="AX238" s="19">
        <f>ROUND(I238-I238*5%+J238,-2)</f>
        <v>0</v>
      </c>
      <c r="AY238" s="33">
        <f>SUM(G238-G238*5%)</f>
        <v>1.1970000000000001</v>
      </c>
      <c r="AZ238" s="33"/>
      <c r="BA238" s="34">
        <f>SUM(I238+AN238)</f>
        <v>2.31</v>
      </c>
      <c r="BB238" s="35">
        <f>SUM(I238-I238*5%+AN238)</f>
        <v>2.1945000000000001</v>
      </c>
      <c r="BC238" s="36">
        <f>SUM(I238-I238*5%)</f>
        <v>2.1945000000000001</v>
      </c>
      <c r="BD238" s="35">
        <f t="shared" si="205"/>
        <v>1.3355999999999999</v>
      </c>
      <c r="BE238" s="1"/>
      <c r="BF238" s="1"/>
      <c r="BG238" s="1"/>
      <c r="BH238" s="1"/>
      <c r="BI238" s="1"/>
      <c r="BJ238" s="1"/>
      <c r="BK238" s="1"/>
      <c r="BL238" s="35">
        <f t="shared" si="198"/>
        <v>2.5410000000000004</v>
      </c>
      <c r="BM238" s="1"/>
      <c r="BN238" s="1"/>
      <c r="BO238" s="35">
        <f t="shared" si="240"/>
        <v>1.40238</v>
      </c>
      <c r="BP238" s="95"/>
      <c r="BQ238" s="95"/>
      <c r="BR238" s="95"/>
      <c r="BS238" s="95"/>
      <c r="BT238" s="95"/>
      <c r="BU238" s="95"/>
      <c r="BV238" s="35">
        <f t="shared" si="241"/>
        <v>2.6680500000000005</v>
      </c>
    </row>
    <row r="239" spans="1:74" x14ac:dyDescent="0.25">
      <c r="A239" s="44">
        <v>200</v>
      </c>
      <c r="B239" s="773" t="s">
        <v>210</v>
      </c>
      <c r="C239" s="103"/>
      <c r="D239" s="103"/>
      <c r="E239" s="103"/>
      <c r="F239" s="113"/>
      <c r="G239" s="62"/>
      <c r="H239" s="55"/>
      <c r="I239" s="109"/>
      <c r="J239" s="95"/>
      <c r="K239" s="652"/>
      <c r="L239" s="652"/>
      <c r="M239" s="730"/>
      <c r="N239" s="730"/>
      <c r="O239" s="652"/>
      <c r="P239" s="652"/>
      <c r="Q239" s="652"/>
      <c r="R239" s="652"/>
      <c r="S239" s="652"/>
      <c r="T239" s="652"/>
      <c r="U239" s="652"/>
      <c r="V239" s="652"/>
      <c r="W239" s="652"/>
      <c r="X239" s="652"/>
      <c r="Y239" s="652"/>
      <c r="Z239" s="652"/>
      <c r="AA239" s="652"/>
      <c r="AB239" s="652"/>
      <c r="AC239" s="652"/>
      <c r="AD239" s="652"/>
      <c r="AE239" s="652"/>
      <c r="AF239" s="652"/>
      <c r="AG239" s="652"/>
      <c r="AH239" s="652"/>
      <c r="AI239" s="652"/>
      <c r="AJ239" s="652"/>
      <c r="AK239" s="652"/>
      <c r="AL239" s="652"/>
      <c r="AM239" s="652"/>
      <c r="AN239" s="22"/>
      <c r="AO239" s="110"/>
      <c r="AP239" s="597"/>
      <c r="AQ239" s="111"/>
      <c r="AR239" s="111"/>
      <c r="AS239" s="92"/>
      <c r="AT239" s="93"/>
      <c r="AU239" s="111"/>
      <c r="AV239" s="112"/>
      <c r="AW239" s="31"/>
      <c r="AX239" s="19"/>
      <c r="AY239" s="33"/>
      <c r="AZ239" s="33"/>
      <c r="BA239" s="34"/>
      <c r="BB239" s="35"/>
      <c r="BC239" s="36"/>
      <c r="BD239" s="35"/>
      <c r="BE239" s="1"/>
      <c r="BF239" s="1"/>
      <c r="BG239" s="1"/>
      <c r="BH239" s="1"/>
      <c r="BI239" s="1"/>
      <c r="BJ239" s="1"/>
      <c r="BK239" s="1"/>
      <c r="BL239" s="35"/>
      <c r="BM239" s="1"/>
      <c r="BN239" s="1"/>
      <c r="BO239" s="35"/>
      <c r="BP239" s="95"/>
      <c r="BQ239" s="95"/>
      <c r="BR239" s="95"/>
      <c r="BS239" s="95"/>
      <c r="BT239" s="95"/>
      <c r="BU239" s="95"/>
      <c r="BV239" s="35"/>
    </row>
    <row r="240" spans="1:74" x14ac:dyDescent="0.25">
      <c r="A240" s="44"/>
      <c r="B240" s="102" t="s">
        <v>211</v>
      </c>
      <c r="C240" s="103"/>
      <c r="D240" s="599"/>
      <c r="E240" s="103"/>
      <c r="F240" s="113"/>
      <c r="G240" s="62">
        <v>5.89</v>
      </c>
      <c r="H240" s="600"/>
      <c r="I240" s="109">
        <v>6.67</v>
      </c>
      <c r="J240" s="95"/>
      <c r="K240" s="652">
        <f t="shared" si="242"/>
        <v>6.2433999999999994</v>
      </c>
      <c r="L240" s="652">
        <f t="shared" si="243"/>
        <v>7.3370000000000006</v>
      </c>
      <c r="M240" s="730">
        <f t="shared" si="238"/>
        <v>6.5555699999999995</v>
      </c>
      <c r="N240" s="730">
        <f t="shared" si="239"/>
        <v>7.703850000000001</v>
      </c>
      <c r="O240" s="652"/>
      <c r="P240" s="652"/>
      <c r="Q240" s="652"/>
      <c r="R240" s="652"/>
      <c r="S240" s="652"/>
      <c r="T240" s="652"/>
      <c r="U240" s="652"/>
      <c r="V240" s="652"/>
      <c r="W240" s="652"/>
      <c r="X240" s="652"/>
      <c r="Y240" s="652"/>
      <c r="Z240" s="652"/>
      <c r="AA240" s="652"/>
      <c r="AB240" s="652"/>
      <c r="AC240" s="652"/>
      <c r="AD240" s="652"/>
      <c r="AE240" s="652"/>
      <c r="AF240" s="652"/>
      <c r="AG240" s="652"/>
      <c r="AH240" s="652"/>
      <c r="AI240" s="652"/>
      <c r="AJ240" s="652"/>
      <c r="AK240" s="652"/>
      <c r="AL240" s="652"/>
      <c r="AM240" s="652"/>
      <c r="AN240" s="22"/>
      <c r="AO240" s="110">
        <f>SUM(G240+J240)</f>
        <v>5.89</v>
      </c>
      <c r="AP240" s="597">
        <f>ROUND(G240-G240*5%+J240,-2)</f>
        <v>0</v>
      </c>
      <c r="AQ240" s="111"/>
      <c r="AR240" s="111"/>
      <c r="AS240" s="92">
        <f>SUM(G240+AN240)</f>
        <v>5.89</v>
      </c>
      <c r="AT240" s="93">
        <f>SUM(G240-G240*5%+AN240)</f>
        <v>5.5954999999999995</v>
      </c>
      <c r="AU240" s="111"/>
      <c r="AV240" s="112">
        <f>SUM(I240+J240)</f>
        <v>6.67</v>
      </c>
      <c r="AW240" s="31"/>
      <c r="AX240" s="19">
        <f>ROUND(I240-I240*5%+J240,-2)</f>
        <v>0</v>
      </c>
      <c r="AY240" s="33">
        <f>SUM(G240-G240*5%)</f>
        <v>5.5954999999999995</v>
      </c>
      <c r="AZ240" s="33"/>
      <c r="BA240" s="34">
        <f>SUM(I240+AN240)</f>
        <v>6.67</v>
      </c>
      <c r="BB240" s="35">
        <f t="shared" ref="BB240:BB247" si="254">SUM(I240-I240*5%+AN240)</f>
        <v>6.3365</v>
      </c>
      <c r="BC240" s="36">
        <f>SUM(I240-I240*5%)</f>
        <v>6.3365</v>
      </c>
      <c r="BD240" s="35">
        <f t="shared" si="205"/>
        <v>6.2433999999999994</v>
      </c>
      <c r="BE240" s="1"/>
      <c r="BF240" s="1"/>
      <c r="BG240" s="1"/>
      <c r="BH240" s="1"/>
      <c r="BI240" s="1"/>
      <c r="BJ240" s="1"/>
      <c r="BK240" s="1"/>
      <c r="BL240" s="35">
        <f t="shared" si="198"/>
        <v>7.3370000000000006</v>
      </c>
      <c r="BM240" s="1"/>
      <c r="BN240" s="1"/>
      <c r="BO240" s="35">
        <f t="shared" si="240"/>
        <v>6.5555699999999995</v>
      </c>
      <c r="BP240" s="95"/>
      <c r="BQ240" s="95"/>
      <c r="BR240" s="95"/>
      <c r="BS240" s="95"/>
      <c r="BT240" s="95"/>
      <c r="BU240" s="95"/>
      <c r="BV240" s="35">
        <f t="shared" si="241"/>
        <v>7.703850000000001</v>
      </c>
    </row>
    <row r="241" spans="1:74" x14ac:dyDescent="0.25">
      <c r="A241" s="44"/>
      <c r="B241" s="102" t="str">
        <f>B237</f>
        <v>при малогрупповом методе занятий ( до 5 чел)</v>
      </c>
      <c r="C241" s="103"/>
      <c r="D241" s="103"/>
      <c r="E241" s="103"/>
      <c r="F241" s="113"/>
      <c r="G241" s="62">
        <v>1.67</v>
      </c>
      <c r="H241" s="55"/>
      <c r="I241" s="109">
        <v>2.71</v>
      </c>
      <c r="J241" s="95"/>
      <c r="K241" s="652">
        <f t="shared" si="242"/>
        <v>1.7702</v>
      </c>
      <c r="L241" s="652">
        <f t="shared" si="243"/>
        <v>2.9810000000000003</v>
      </c>
      <c r="M241" s="730">
        <f t="shared" si="238"/>
        <v>1.8587100000000001</v>
      </c>
      <c r="N241" s="730">
        <f t="shared" si="239"/>
        <v>3.1300500000000002</v>
      </c>
      <c r="O241" s="652"/>
      <c r="P241" s="652"/>
      <c r="Q241" s="652"/>
      <c r="R241" s="652"/>
      <c r="S241" s="652"/>
      <c r="T241" s="652"/>
      <c r="U241" s="652"/>
      <c r="V241" s="652"/>
      <c r="W241" s="652"/>
      <c r="X241" s="652"/>
      <c r="Y241" s="652"/>
      <c r="Z241" s="652"/>
      <c r="AA241" s="652"/>
      <c r="AB241" s="652"/>
      <c r="AC241" s="652"/>
      <c r="AD241" s="652"/>
      <c r="AE241" s="652"/>
      <c r="AF241" s="652"/>
      <c r="AG241" s="652"/>
      <c r="AH241" s="652"/>
      <c r="AI241" s="652"/>
      <c r="AJ241" s="652"/>
      <c r="AK241" s="652"/>
      <c r="AL241" s="652"/>
      <c r="AM241" s="652"/>
      <c r="AN241" s="22"/>
      <c r="AO241" s="110">
        <f>SUM(G241+J241)</f>
        <v>1.67</v>
      </c>
      <c r="AP241" s="597">
        <f>ROUND(G241-G241*5%+J241,-2)</f>
        <v>0</v>
      </c>
      <c r="AQ241" s="111"/>
      <c r="AR241" s="111"/>
      <c r="AS241" s="92">
        <f>SUM(G241+AN241)</f>
        <v>1.67</v>
      </c>
      <c r="AT241" s="93">
        <f>SUM(G241-G241*5%+AN241)</f>
        <v>1.5865</v>
      </c>
      <c r="AU241" s="111"/>
      <c r="AV241" s="112">
        <f>SUM(I241+J241)</f>
        <v>2.71</v>
      </c>
      <c r="AW241" s="31"/>
      <c r="AX241" s="19">
        <f>ROUND(I241-I241*5%+J241,-2)</f>
        <v>0</v>
      </c>
      <c r="AY241" s="33">
        <f>SUM(G241-G241*5%)</f>
        <v>1.5865</v>
      </c>
      <c r="AZ241" s="33"/>
      <c r="BA241" s="34">
        <f>SUM(I241+AN241)</f>
        <v>2.71</v>
      </c>
      <c r="BB241" s="35">
        <f t="shared" si="254"/>
        <v>2.5745</v>
      </c>
      <c r="BC241" s="36">
        <f>SUM(I241-I241*5%)</f>
        <v>2.5745</v>
      </c>
      <c r="BD241" s="35">
        <f t="shared" si="205"/>
        <v>1.7702</v>
      </c>
      <c r="BE241" s="1"/>
      <c r="BF241" s="1"/>
      <c r="BG241" s="1"/>
      <c r="BH241" s="1"/>
      <c r="BI241" s="1"/>
      <c r="BJ241" s="1"/>
      <c r="BK241" s="1"/>
      <c r="BL241" s="35">
        <f t="shared" si="198"/>
        <v>2.9810000000000003</v>
      </c>
      <c r="BM241" s="1"/>
      <c r="BN241" s="1"/>
      <c r="BO241" s="35">
        <f t="shared" si="240"/>
        <v>1.8587100000000001</v>
      </c>
      <c r="BP241" s="95"/>
      <c r="BQ241" s="95"/>
      <c r="BR241" s="95"/>
      <c r="BS241" s="95"/>
      <c r="BT241" s="95"/>
      <c r="BU241" s="95"/>
      <c r="BV241" s="35">
        <f t="shared" si="241"/>
        <v>3.1300500000000002</v>
      </c>
    </row>
    <row r="242" spans="1:74" x14ac:dyDescent="0.25">
      <c r="A242" s="52"/>
      <c r="B242" s="591" t="str">
        <f>B238</f>
        <v>при групповом методе занятий (от6 до 15 человек)</v>
      </c>
      <c r="C242" s="74"/>
      <c r="D242" s="74"/>
      <c r="E242" s="74"/>
      <c r="F242" s="105"/>
      <c r="G242" s="62">
        <v>1.26</v>
      </c>
      <c r="H242" s="55"/>
      <c r="I242" s="109">
        <v>2.31</v>
      </c>
      <c r="J242" s="95"/>
      <c r="K242" s="652">
        <f t="shared" si="242"/>
        <v>1.3355999999999999</v>
      </c>
      <c r="L242" s="652">
        <f t="shared" si="243"/>
        <v>2.5410000000000004</v>
      </c>
      <c r="M242" s="730">
        <f t="shared" si="238"/>
        <v>1.40238</v>
      </c>
      <c r="N242" s="730">
        <f t="shared" si="239"/>
        <v>2.6680500000000005</v>
      </c>
      <c r="O242" s="652"/>
      <c r="P242" s="652"/>
      <c r="Q242" s="652"/>
      <c r="R242" s="652"/>
      <c r="S242" s="652"/>
      <c r="T242" s="652"/>
      <c r="U242" s="652"/>
      <c r="V242" s="652"/>
      <c r="W242" s="652"/>
      <c r="X242" s="652"/>
      <c r="Y242" s="652"/>
      <c r="Z242" s="652"/>
      <c r="AA242" s="652"/>
      <c r="AB242" s="652"/>
      <c r="AC242" s="652"/>
      <c r="AD242" s="652"/>
      <c r="AE242" s="652"/>
      <c r="AF242" s="652"/>
      <c r="AG242" s="652"/>
      <c r="AH242" s="652"/>
      <c r="AI242" s="652"/>
      <c r="AJ242" s="652"/>
      <c r="AK242" s="652"/>
      <c r="AL242" s="652"/>
      <c r="AM242" s="652"/>
      <c r="AN242" s="22"/>
      <c r="AO242" s="110">
        <f>SUM(G242+J242)</f>
        <v>1.26</v>
      </c>
      <c r="AP242" s="597">
        <f>ROUND(G242-G242*5%+J242,-2)</f>
        <v>0</v>
      </c>
      <c r="AQ242" s="111"/>
      <c r="AR242" s="111"/>
      <c r="AS242" s="92">
        <f>SUM(G242+AN242)</f>
        <v>1.26</v>
      </c>
      <c r="AT242" s="93">
        <f>SUM(G242-G242*5%+AN242)</f>
        <v>1.1970000000000001</v>
      </c>
      <c r="AU242" s="111"/>
      <c r="AV242" s="112">
        <f>SUM(I242+J242)</f>
        <v>2.31</v>
      </c>
      <c r="AW242" s="31"/>
      <c r="AX242" s="19">
        <f>ROUND(I242-I242*5%+J242,-2)</f>
        <v>0</v>
      </c>
      <c r="AY242" s="33">
        <f>SUM(G242-G242*5%)</f>
        <v>1.1970000000000001</v>
      </c>
      <c r="AZ242" s="33"/>
      <c r="BA242" s="34">
        <f>SUM(I242+AN242)</f>
        <v>2.31</v>
      </c>
      <c r="BB242" s="35">
        <f t="shared" si="254"/>
        <v>2.1945000000000001</v>
      </c>
      <c r="BC242" s="36">
        <f>SUM(I242-I242*5%)</f>
        <v>2.1945000000000001</v>
      </c>
      <c r="BD242" s="35">
        <f t="shared" si="205"/>
        <v>1.3355999999999999</v>
      </c>
      <c r="BE242" s="1"/>
      <c r="BF242" s="1"/>
      <c r="BG242" s="1"/>
      <c r="BH242" s="1"/>
      <c r="BI242" s="1"/>
      <c r="BJ242" s="1"/>
      <c r="BK242" s="1"/>
      <c r="BL242" s="35">
        <f t="shared" si="198"/>
        <v>2.5410000000000004</v>
      </c>
      <c r="BM242" s="1"/>
      <c r="BN242" s="1"/>
      <c r="BO242" s="35">
        <f t="shared" si="240"/>
        <v>1.40238</v>
      </c>
      <c r="BP242" s="95"/>
      <c r="BQ242" s="95"/>
      <c r="BR242" s="95"/>
      <c r="BS242" s="95"/>
      <c r="BT242" s="95"/>
      <c r="BU242" s="95"/>
      <c r="BV242" s="35">
        <f t="shared" si="241"/>
        <v>2.6680500000000005</v>
      </c>
    </row>
    <row r="243" spans="1:74" x14ac:dyDescent="0.25">
      <c r="A243" s="37"/>
      <c r="B243" s="116" t="s">
        <v>212</v>
      </c>
      <c r="C243" s="116"/>
      <c r="D243" s="116"/>
      <c r="E243" s="116"/>
      <c r="F243" s="116"/>
      <c r="G243" s="116"/>
      <c r="H243" s="116"/>
      <c r="I243" s="116"/>
      <c r="J243" s="116"/>
      <c r="K243" s="652"/>
      <c r="L243" s="652"/>
      <c r="M243" s="730"/>
      <c r="N243" s="730"/>
      <c r="O243" s="717"/>
      <c r="P243" s="717"/>
      <c r="Q243" s="717"/>
      <c r="R243" s="717"/>
      <c r="S243" s="717"/>
      <c r="T243" s="717"/>
      <c r="U243" s="717"/>
      <c r="V243" s="717"/>
      <c r="W243" s="717"/>
      <c r="X243" s="717"/>
      <c r="Y243" s="717"/>
      <c r="Z243" s="717"/>
      <c r="AA243" s="717"/>
      <c r="AB243" s="717"/>
      <c r="AC243" s="717"/>
      <c r="AD243" s="717"/>
      <c r="AE243" s="717"/>
      <c r="AF243" s="717"/>
      <c r="AG243" s="717"/>
      <c r="AH243" s="717"/>
      <c r="AI243" s="717"/>
      <c r="AJ243" s="717"/>
      <c r="AK243" s="717"/>
      <c r="AL243" s="717"/>
      <c r="AM243" s="717"/>
      <c r="AN243" s="116"/>
      <c r="AO243" s="116"/>
      <c r="AP243" s="116"/>
      <c r="AQ243" s="116"/>
      <c r="AR243" s="116"/>
      <c r="AS243" s="92"/>
      <c r="AT243" s="116"/>
      <c r="AU243" s="116"/>
      <c r="AV243" s="116"/>
      <c r="AW243" s="116"/>
      <c r="AX243" s="116"/>
      <c r="AY243" s="33"/>
      <c r="AZ243" s="33"/>
      <c r="BA243" s="34"/>
      <c r="BB243" s="35">
        <f t="shared" si="254"/>
        <v>0</v>
      </c>
      <c r="BC243" s="117"/>
      <c r="BD243" s="35"/>
      <c r="BE243" s="1"/>
      <c r="BF243" s="1"/>
      <c r="BG243" s="1"/>
      <c r="BH243" s="1"/>
      <c r="BI243" s="1"/>
      <c r="BJ243" s="1"/>
      <c r="BK243" s="1"/>
      <c r="BL243" s="35"/>
      <c r="BM243" s="1"/>
      <c r="BN243" s="1"/>
      <c r="BO243" s="35"/>
      <c r="BP243" s="95"/>
      <c r="BQ243" s="95"/>
      <c r="BR243" s="95"/>
      <c r="BS243" s="95"/>
      <c r="BT243" s="95"/>
      <c r="BU243" s="95"/>
      <c r="BV243" s="35"/>
    </row>
    <row r="244" spans="1:74" x14ac:dyDescent="0.25">
      <c r="A244" s="44">
        <v>201</v>
      </c>
      <c r="B244" s="778" t="s">
        <v>213</v>
      </c>
      <c r="C244" s="235"/>
      <c r="D244" s="235"/>
      <c r="E244" s="235"/>
      <c r="F244" s="235"/>
      <c r="G244" s="62"/>
      <c r="H244" s="55"/>
      <c r="I244" s="62"/>
      <c r="J244" s="95"/>
      <c r="K244" s="652"/>
      <c r="L244" s="652"/>
      <c r="M244" s="730"/>
      <c r="N244" s="730"/>
      <c r="O244" s="652"/>
      <c r="P244" s="652"/>
      <c r="Q244" s="652"/>
      <c r="R244" s="652"/>
      <c r="S244" s="652"/>
      <c r="T244" s="652"/>
      <c r="U244" s="652"/>
      <c r="V244" s="652"/>
      <c r="W244" s="652"/>
      <c r="X244" s="652"/>
      <c r="Y244" s="652"/>
      <c r="Z244" s="652"/>
      <c r="AA244" s="652"/>
      <c r="AB244" s="652"/>
      <c r="AC244" s="652"/>
      <c r="AD244" s="652"/>
      <c r="AE244" s="652"/>
      <c r="AF244" s="652"/>
      <c r="AG244" s="652"/>
      <c r="AH244" s="652"/>
      <c r="AI244" s="652"/>
      <c r="AJ244" s="652"/>
      <c r="AK244" s="652"/>
      <c r="AL244" s="652"/>
      <c r="AM244" s="652"/>
      <c r="AN244" s="22"/>
      <c r="AO244" s="110"/>
      <c r="AP244" s="597"/>
      <c r="AQ244" s="111"/>
      <c r="AR244" s="111"/>
      <c r="AS244" s="92"/>
      <c r="AT244" s="93"/>
      <c r="AU244" s="111"/>
      <c r="AV244" s="112"/>
      <c r="AW244" s="31"/>
      <c r="AX244" s="19"/>
      <c r="AY244" s="33"/>
      <c r="AZ244" s="33"/>
      <c r="BA244" s="34"/>
      <c r="BB244" s="35">
        <f t="shared" si="254"/>
        <v>0</v>
      </c>
      <c r="BC244" s="36">
        <f>SUM(I244-I244*5%)</f>
        <v>0</v>
      </c>
      <c r="BD244" s="35"/>
      <c r="BE244" s="1"/>
      <c r="BF244" s="1"/>
      <c r="BG244" s="1"/>
      <c r="BH244" s="1"/>
      <c r="BI244" s="1"/>
      <c r="BJ244" s="1"/>
      <c r="BK244" s="1"/>
      <c r="BL244" s="35"/>
      <c r="BM244" s="1"/>
      <c r="BN244" s="1"/>
      <c r="BO244" s="35"/>
      <c r="BP244" s="95"/>
      <c r="BQ244" s="95"/>
      <c r="BR244" s="95"/>
      <c r="BS244" s="95"/>
      <c r="BT244" s="95"/>
      <c r="BU244" s="95"/>
      <c r="BV244" s="35"/>
    </row>
    <row r="245" spans="1:74" x14ac:dyDescent="0.25">
      <c r="A245" s="44"/>
      <c r="B245" s="778" t="str">
        <f>B242</f>
        <v>при групповом методе занятий (от6 до 15 человек)</v>
      </c>
      <c r="C245" s="235"/>
      <c r="D245" s="235"/>
      <c r="E245" s="235"/>
      <c r="F245" s="235"/>
      <c r="G245" s="62">
        <v>4.54</v>
      </c>
      <c r="H245" s="55"/>
      <c r="I245" s="62">
        <v>5.39</v>
      </c>
      <c r="J245" s="95"/>
      <c r="K245" s="652">
        <f t="shared" si="242"/>
        <v>4.8124000000000002</v>
      </c>
      <c r="L245" s="652">
        <f t="shared" si="243"/>
        <v>5.9290000000000003</v>
      </c>
      <c r="M245" s="730">
        <f t="shared" si="238"/>
        <v>5.0530200000000001</v>
      </c>
      <c r="N245" s="730">
        <f t="shared" si="239"/>
        <v>6.2254500000000004</v>
      </c>
      <c r="O245" s="652"/>
      <c r="P245" s="652"/>
      <c r="Q245" s="652"/>
      <c r="R245" s="652"/>
      <c r="S245" s="652"/>
      <c r="T245" s="652"/>
      <c r="U245" s="652"/>
      <c r="V245" s="652"/>
      <c r="W245" s="652"/>
      <c r="X245" s="652"/>
      <c r="Y245" s="652"/>
      <c r="Z245" s="652"/>
      <c r="AA245" s="652"/>
      <c r="AB245" s="652"/>
      <c r="AC245" s="652"/>
      <c r="AD245" s="652"/>
      <c r="AE245" s="652"/>
      <c r="AF245" s="652"/>
      <c r="AG245" s="652"/>
      <c r="AH245" s="652"/>
      <c r="AI245" s="652"/>
      <c r="AJ245" s="652"/>
      <c r="AK245" s="652"/>
      <c r="AL245" s="652"/>
      <c r="AM245" s="652"/>
      <c r="AN245" s="22"/>
      <c r="AO245" s="110">
        <f>SUM(G245+J245)</f>
        <v>4.54</v>
      </c>
      <c r="AP245" s="597">
        <f>ROUND(G245-G245*5%+J245,-2)</f>
        <v>0</v>
      </c>
      <c r="AQ245" s="111"/>
      <c r="AR245" s="111"/>
      <c r="AS245" s="92">
        <f>SUM(G245+AN245)</f>
        <v>4.54</v>
      </c>
      <c r="AT245" s="93">
        <v>3.07</v>
      </c>
      <c r="AU245" s="111"/>
      <c r="AV245" s="112">
        <f>SUM(I245+J245)</f>
        <v>5.39</v>
      </c>
      <c r="AW245" s="31"/>
      <c r="AX245" s="19">
        <f>ROUND(I245-I245*5%+J245,-2)</f>
        <v>0</v>
      </c>
      <c r="AY245" s="33">
        <f>SUM(G245-G245*5%)</f>
        <v>4.3129999999999997</v>
      </c>
      <c r="AZ245" s="33"/>
      <c r="BA245" s="34">
        <f>SUM(I245+AN245)</f>
        <v>5.39</v>
      </c>
      <c r="BB245" s="35">
        <f t="shared" si="254"/>
        <v>5.1204999999999998</v>
      </c>
      <c r="BC245" s="36">
        <f>SUM(I245-I245*5%)</f>
        <v>5.1204999999999998</v>
      </c>
      <c r="BD245" s="35">
        <f t="shared" si="205"/>
        <v>4.8124000000000002</v>
      </c>
      <c r="BE245" s="1"/>
      <c r="BF245" s="1"/>
      <c r="BG245" s="1"/>
      <c r="BH245" s="1"/>
      <c r="BI245" s="1"/>
      <c r="BJ245" s="1"/>
      <c r="BK245" s="1"/>
      <c r="BL245" s="35">
        <f t="shared" si="198"/>
        <v>5.9290000000000003</v>
      </c>
      <c r="BM245" s="1"/>
      <c r="BN245" s="1"/>
      <c r="BO245" s="35">
        <f t="shared" si="240"/>
        <v>5.0530200000000001</v>
      </c>
      <c r="BP245" s="95"/>
      <c r="BQ245" s="95"/>
      <c r="BR245" s="95"/>
      <c r="BS245" s="95"/>
      <c r="BT245" s="95"/>
      <c r="BU245" s="95"/>
      <c r="BV245" s="35">
        <f t="shared" si="241"/>
        <v>6.2254500000000004</v>
      </c>
    </row>
    <row r="246" spans="1:74" x14ac:dyDescent="0.25">
      <c r="A246" s="44">
        <v>202</v>
      </c>
      <c r="B246" s="778" t="s">
        <v>214</v>
      </c>
      <c r="C246" s="235"/>
      <c r="D246" s="235"/>
      <c r="E246" s="235"/>
      <c r="F246" s="235"/>
      <c r="G246" s="62"/>
      <c r="H246" s="55"/>
      <c r="I246" s="62"/>
      <c r="J246" s="95"/>
      <c r="K246" s="652"/>
      <c r="L246" s="652"/>
      <c r="M246" s="730"/>
      <c r="N246" s="730"/>
      <c r="O246" s="652"/>
      <c r="P246" s="652"/>
      <c r="Q246" s="652"/>
      <c r="R246" s="652"/>
      <c r="S246" s="652"/>
      <c r="T246" s="652"/>
      <c r="U246" s="652"/>
      <c r="V246" s="652"/>
      <c r="W246" s="652"/>
      <c r="X246" s="652"/>
      <c r="Y246" s="652"/>
      <c r="Z246" s="652"/>
      <c r="AA246" s="652"/>
      <c r="AB246" s="652"/>
      <c r="AC246" s="652"/>
      <c r="AD246" s="652"/>
      <c r="AE246" s="652"/>
      <c r="AF246" s="652"/>
      <c r="AG246" s="652"/>
      <c r="AH246" s="652"/>
      <c r="AI246" s="652"/>
      <c r="AJ246" s="652"/>
      <c r="AK246" s="652"/>
      <c r="AL246" s="652"/>
      <c r="AM246" s="652"/>
      <c r="AN246" s="22"/>
      <c r="AO246" s="110"/>
      <c r="AP246" s="597"/>
      <c r="AQ246" s="111"/>
      <c r="AR246" s="111"/>
      <c r="AS246" s="92"/>
      <c r="AT246" s="93"/>
      <c r="AU246" s="111"/>
      <c r="AV246" s="112"/>
      <c r="AW246" s="31"/>
      <c r="AX246" s="19"/>
      <c r="AY246" s="33"/>
      <c r="AZ246" s="33"/>
      <c r="BA246" s="34"/>
      <c r="BB246" s="35">
        <f t="shared" si="254"/>
        <v>0</v>
      </c>
      <c r="BC246" s="36">
        <f>SUM(I246-I246*5%)</f>
        <v>0</v>
      </c>
      <c r="BD246" s="35"/>
      <c r="BE246" s="1"/>
      <c r="BF246" s="1"/>
      <c r="BG246" s="1"/>
      <c r="BH246" s="1"/>
      <c r="BI246" s="1"/>
      <c r="BJ246" s="1"/>
      <c r="BK246" s="1"/>
      <c r="BL246" s="35"/>
      <c r="BM246" s="1"/>
      <c r="BN246" s="1"/>
      <c r="BO246" s="35"/>
      <c r="BP246" s="95"/>
      <c r="BQ246" s="95"/>
      <c r="BR246" s="95"/>
      <c r="BS246" s="95"/>
      <c r="BT246" s="95"/>
      <c r="BU246" s="95"/>
      <c r="BV246" s="35"/>
    </row>
    <row r="247" spans="1:74" x14ac:dyDescent="0.25">
      <c r="A247" s="52"/>
      <c r="B247" s="778" t="str">
        <f>B245</f>
        <v>при групповом методе занятий (от6 до 15 человек)</v>
      </c>
      <c r="C247" s="235"/>
      <c r="D247" s="235"/>
      <c r="E247" s="235"/>
      <c r="F247" s="235"/>
      <c r="G247" s="62">
        <v>6.07</v>
      </c>
      <c r="H247" s="55"/>
      <c r="I247" s="62">
        <v>6.82</v>
      </c>
      <c r="J247" s="95"/>
      <c r="K247" s="652">
        <f t="shared" si="242"/>
        <v>6.4342000000000006</v>
      </c>
      <c r="L247" s="652">
        <f t="shared" si="243"/>
        <v>7.5020000000000007</v>
      </c>
      <c r="M247" s="730">
        <f t="shared" si="238"/>
        <v>6.755910000000001</v>
      </c>
      <c r="N247" s="730">
        <f t="shared" si="239"/>
        <v>7.8771000000000004</v>
      </c>
      <c r="O247" s="652"/>
      <c r="P247" s="652"/>
      <c r="Q247" s="652"/>
      <c r="R247" s="652"/>
      <c r="S247" s="652"/>
      <c r="T247" s="652"/>
      <c r="U247" s="652"/>
      <c r="V247" s="652"/>
      <c r="W247" s="652"/>
      <c r="X247" s="652"/>
      <c r="Y247" s="652"/>
      <c r="Z247" s="652"/>
      <c r="AA247" s="652"/>
      <c r="AB247" s="652"/>
      <c r="AC247" s="652"/>
      <c r="AD247" s="652"/>
      <c r="AE247" s="652"/>
      <c r="AF247" s="652"/>
      <c r="AG247" s="652"/>
      <c r="AH247" s="652"/>
      <c r="AI247" s="652"/>
      <c r="AJ247" s="652"/>
      <c r="AK247" s="652"/>
      <c r="AL247" s="652"/>
      <c r="AM247" s="652"/>
      <c r="AN247" s="22"/>
      <c r="AO247" s="110">
        <f>SUM(G247+J247)</f>
        <v>6.07</v>
      </c>
      <c r="AP247" s="597">
        <f>ROUND(G247-G247*5%+J247,-2)</f>
        <v>0</v>
      </c>
      <c r="AQ247" s="111"/>
      <c r="AR247" s="111"/>
      <c r="AS247" s="92">
        <f>SUM(G247+AN247)</f>
        <v>6.07</v>
      </c>
      <c r="AT247" s="93">
        <v>3.07</v>
      </c>
      <c r="AU247" s="111"/>
      <c r="AV247" s="112">
        <f>SUM(I247+J247)</f>
        <v>6.82</v>
      </c>
      <c r="AW247" s="31"/>
      <c r="AX247" s="19">
        <f>ROUND(I247-I247*5%+J247,-2)</f>
        <v>0</v>
      </c>
      <c r="AY247" s="33">
        <f>SUM(G247-G247*5%)</f>
        <v>5.7665000000000006</v>
      </c>
      <c r="AZ247" s="33"/>
      <c r="BA247" s="34">
        <f>SUM(I247+AN247)</f>
        <v>6.82</v>
      </c>
      <c r="BB247" s="35">
        <f t="shared" si="254"/>
        <v>6.4790000000000001</v>
      </c>
      <c r="BC247" s="36">
        <f>SUM(I247-I247*5%)</f>
        <v>6.4790000000000001</v>
      </c>
      <c r="BD247" s="35">
        <f t="shared" si="205"/>
        <v>6.4342000000000006</v>
      </c>
      <c r="BE247" s="1"/>
      <c r="BF247" s="1"/>
      <c r="BG247" s="1"/>
      <c r="BH247" s="1"/>
      <c r="BI247" s="1"/>
      <c r="BJ247" s="1"/>
      <c r="BK247" s="1"/>
      <c r="BL247" s="35">
        <f t="shared" si="198"/>
        <v>7.5020000000000007</v>
      </c>
      <c r="BM247" s="1"/>
      <c r="BN247" s="1"/>
      <c r="BO247" s="35">
        <f t="shared" si="240"/>
        <v>6.755910000000001</v>
      </c>
      <c r="BP247" s="95"/>
      <c r="BQ247" s="95"/>
      <c r="BR247" s="95"/>
      <c r="BS247" s="95"/>
      <c r="BT247" s="95"/>
      <c r="BU247" s="95"/>
      <c r="BV247" s="35">
        <f t="shared" si="241"/>
        <v>7.8771000000000004</v>
      </c>
    </row>
    <row r="248" spans="1:74" x14ac:dyDescent="0.25">
      <c r="A248" s="37"/>
      <c r="B248" s="601" t="s">
        <v>215</v>
      </c>
      <c r="C248" s="601"/>
      <c r="D248" s="601"/>
      <c r="E248" s="601"/>
      <c r="F248" s="601"/>
      <c r="G248" s="601"/>
      <c r="H248" s="601"/>
      <c r="I248" s="601"/>
      <c r="J248" s="601"/>
      <c r="K248" s="652"/>
      <c r="L248" s="652"/>
      <c r="M248" s="730"/>
      <c r="N248" s="730"/>
      <c r="O248" s="717"/>
      <c r="P248" s="717"/>
      <c r="Q248" s="717"/>
      <c r="R248" s="717"/>
      <c r="S248" s="717"/>
      <c r="T248" s="717"/>
      <c r="U248" s="717"/>
      <c r="V248" s="717"/>
      <c r="W248" s="717"/>
      <c r="X248" s="717"/>
      <c r="Y248" s="717"/>
      <c r="Z248" s="717"/>
      <c r="AA248" s="717"/>
      <c r="AB248" s="717"/>
      <c r="AC248" s="717"/>
      <c r="AD248" s="717"/>
      <c r="AE248" s="717"/>
      <c r="AF248" s="717"/>
      <c r="AG248" s="717"/>
      <c r="AH248" s="717"/>
      <c r="AI248" s="717"/>
      <c r="AJ248" s="717"/>
      <c r="AK248" s="717"/>
      <c r="AL248" s="717"/>
      <c r="AM248" s="717"/>
      <c r="AN248" s="601"/>
      <c r="AO248" s="601"/>
      <c r="AP248" s="601"/>
      <c r="AQ248" s="601"/>
      <c r="AR248" s="601"/>
      <c r="AS248" s="92"/>
      <c r="AT248" s="601"/>
      <c r="AU248" s="601"/>
      <c r="AV248" s="601"/>
      <c r="AW248" s="601"/>
      <c r="AX248" s="601"/>
      <c r="AY248" s="36"/>
      <c r="AZ248" s="36"/>
      <c r="BA248" s="34"/>
      <c r="BB248" s="35"/>
      <c r="BC248" s="19"/>
      <c r="BD248" s="35"/>
      <c r="BE248" s="1"/>
      <c r="BF248" s="1"/>
      <c r="BG248" s="1"/>
      <c r="BH248" s="1"/>
      <c r="BI248" s="1"/>
      <c r="BJ248" s="1"/>
      <c r="BK248" s="1"/>
      <c r="BL248" s="35"/>
      <c r="BM248" s="1"/>
      <c r="BN248" s="1"/>
      <c r="BO248" s="35"/>
      <c r="BP248" s="95"/>
      <c r="BQ248" s="95"/>
      <c r="BR248" s="95"/>
      <c r="BS248" s="95"/>
      <c r="BT248" s="95"/>
      <c r="BU248" s="95"/>
      <c r="BV248" s="35"/>
    </row>
    <row r="249" spans="1:74" x14ac:dyDescent="0.25">
      <c r="A249" s="59">
        <v>203</v>
      </c>
      <c r="B249" s="602" t="s">
        <v>216</v>
      </c>
      <c r="C249" s="80"/>
      <c r="D249" s="80"/>
      <c r="E249" s="80"/>
      <c r="F249" s="80"/>
      <c r="G249" s="62">
        <v>2.94</v>
      </c>
      <c r="H249" s="55"/>
      <c r="I249" s="109">
        <v>4.46</v>
      </c>
      <c r="J249" s="95"/>
      <c r="K249" s="652">
        <f t="shared" si="242"/>
        <v>3.1164000000000001</v>
      </c>
      <c r="L249" s="652">
        <f t="shared" si="243"/>
        <v>4.9060000000000006</v>
      </c>
      <c r="M249" s="730">
        <f t="shared" si="238"/>
        <v>3.2722199999999999</v>
      </c>
      <c r="N249" s="730">
        <f t="shared" si="239"/>
        <v>5.1513000000000009</v>
      </c>
      <c r="O249" s="652"/>
      <c r="P249" s="652"/>
      <c r="Q249" s="652"/>
      <c r="R249" s="652"/>
      <c r="S249" s="652"/>
      <c r="T249" s="652"/>
      <c r="U249" s="652"/>
      <c r="V249" s="652"/>
      <c r="W249" s="652"/>
      <c r="X249" s="652"/>
      <c r="Y249" s="652"/>
      <c r="Z249" s="652"/>
      <c r="AA249" s="652"/>
      <c r="AB249" s="652"/>
      <c r="AC249" s="652"/>
      <c r="AD249" s="652"/>
      <c r="AE249" s="652"/>
      <c r="AF249" s="652"/>
      <c r="AG249" s="652"/>
      <c r="AH249" s="652"/>
      <c r="AI249" s="652"/>
      <c r="AJ249" s="652"/>
      <c r="AK249" s="652"/>
      <c r="AL249" s="652"/>
      <c r="AM249" s="652"/>
      <c r="AN249" s="95"/>
      <c r="AO249" s="110">
        <f>SUM(G249+J249)</f>
        <v>2.94</v>
      </c>
      <c r="AP249" s="597">
        <f>ROUND(G249-G249*5%+J249,-2)</f>
        <v>0</v>
      </c>
      <c r="AQ249" s="111"/>
      <c r="AR249" s="111"/>
      <c r="AS249" s="92">
        <f>SUM(G249+AN249)</f>
        <v>2.94</v>
      </c>
      <c r="AT249" s="93">
        <f>SUM(G249-G249*5%+AN249)</f>
        <v>2.7930000000000001</v>
      </c>
      <c r="AU249" s="111"/>
      <c r="AV249" s="112">
        <f>SUM(I249+J249)</f>
        <v>4.46</v>
      </c>
      <c r="AW249" s="31"/>
      <c r="AX249" s="19">
        <f>ROUND(I249-I249*5%+J249,-2)</f>
        <v>0</v>
      </c>
      <c r="AY249" s="33">
        <f t="shared" ref="AY249:AY253" si="255">SUM(G249-G249*5%)</f>
        <v>2.7930000000000001</v>
      </c>
      <c r="AZ249" s="33"/>
      <c r="BA249" s="34">
        <f>SUM(I249+AN249)</f>
        <v>4.46</v>
      </c>
      <c r="BB249" s="35">
        <f t="shared" ref="BB249:BB253" si="256">SUM(I249-I249*5%+AN249)</f>
        <v>4.2370000000000001</v>
      </c>
      <c r="BC249" s="36">
        <f>SUM(I249-I249*5%)</f>
        <v>4.2370000000000001</v>
      </c>
      <c r="BD249" s="35">
        <f t="shared" si="205"/>
        <v>3.1164000000000001</v>
      </c>
      <c r="BE249" s="1"/>
      <c r="BF249" s="1"/>
      <c r="BG249" s="1"/>
      <c r="BH249" s="1"/>
      <c r="BI249" s="1"/>
      <c r="BJ249" s="1"/>
      <c r="BK249" s="1"/>
      <c r="BL249" s="35">
        <f t="shared" si="198"/>
        <v>4.9060000000000006</v>
      </c>
      <c r="BM249" s="1"/>
      <c r="BN249" s="1"/>
      <c r="BO249" s="35">
        <f t="shared" si="240"/>
        <v>3.2722199999999999</v>
      </c>
      <c r="BP249" s="95"/>
      <c r="BQ249" s="95"/>
      <c r="BR249" s="95"/>
      <c r="BS249" s="95"/>
      <c r="BT249" s="95"/>
      <c r="BU249" s="95"/>
      <c r="BV249" s="35">
        <f t="shared" si="241"/>
        <v>5.1513000000000009</v>
      </c>
    </row>
    <row r="250" spans="1:74" x14ac:dyDescent="0.25">
      <c r="A250" s="44">
        <v>204</v>
      </c>
      <c r="B250" s="602" t="s">
        <v>217</v>
      </c>
      <c r="C250" s="80"/>
      <c r="D250" s="80"/>
      <c r="E250" s="80"/>
      <c r="F250" s="80"/>
      <c r="G250" s="62">
        <v>3.8</v>
      </c>
      <c r="H250" s="55"/>
      <c r="I250" s="109">
        <v>5.25</v>
      </c>
      <c r="J250" s="95"/>
      <c r="K250" s="652">
        <f t="shared" si="242"/>
        <v>4.0279999999999996</v>
      </c>
      <c r="L250" s="652">
        <f t="shared" si="243"/>
        <v>5.7750000000000004</v>
      </c>
      <c r="M250" s="730">
        <f t="shared" si="238"/>
        <v>4.2293999999999992</v>
      </c>
      <c r="N250" s="730">
        <f t="shared" si="239"/>
        <v>6.0637500000000006</v>
      </c>
      <c r="O250" s="652"/>
      <c r="P250" s="652"/>
      <c r="Q250" s="652"/>
      <c r="R250" s="652"/>
      <c r="S250" s="652"/>
      <c r="T250" s="652"/>
      <c r="U250" s="652"/>
      <c r="V250" s="652"/>
      <c r="W250" s="652"/>
      <c r="X250" s="652"/>
      <c r="Y250" s="652"/>
      <c r="Z250" s="652"/>
      <c r="AA250" s="652"/>
      <c r="AB250" s="652"/>
      <c r="AC250" s="652"/>
      <c r="AD250" s="652"/>
      <c r="AE250" s="652"/>
      <c r="AF250" s="652"/>
      <c r="AG250" s="652"/>
      <c r="AH250" s="652"/>
      <c r="AI250" s="652"/>
      <c r="AJ250" s="652"/>
      <c r="AK250" s="652"/>
      <c r="AL250" s="652"/>
      <c r="AM250" s="652"/>
      <c r="AN250" s="95"/>
      <c r="AO250" s="110">
        <f>SUM(G250+J250)</f>
        <v>3.8</v>
      </c>
      <c r="AP250" s="597">
        <f>ROUND(G250-G250*5%+J250,-2)</f>
        <v>0</v>
      </c>
      <c r="AQ250" s="111"/>
      <c r="AR250" s="111"/>
      <c r="AS250" s="92">
        <f>SUM(G250+AN250)</f>
        <v>3.8</v>
      </c>
      <c r="AT250" s="93">
        <f>SUM(G250-G250*5%+AN250)</f>
        <v>3.61</v>
      </c>
      <c r="AU250" s="111"/>
      <c r="AV250" s="112">
        <f>SUM(I250+J250)</f>
        <v>5.25</v>
      </c>
      <c r="AW250" s="31"/>
      <c r="AX250" s="19">
        <f>ROUND(I250-I250*5%+J250,-2)</f>
        <v>0</v>
      </c>
      <c r="AY250" s="33">
        <f t="shared" si="255"/>
        <v>3.61</v>
      </c>
      <c r="AZ250" s="33"/>
      <c r="BA250" s="34">
        <f>SUM(I250+AN250)</f>
        <v>5.25</v>
      </c>
      <c r="BB250" s="35">
        <f t="shared" si="256"/>
        <v>4.9874999999999998</v>
      </c>
      <c r="BC250" s="36">
        <f>SUM(I250-I250*5%)</f>
        <v>4.9874999999999998</v>
      </c>
      <c r="BD250" s="35">
        <f t="shared" si="205"/>
        <v>4.0279999999999996</v>
      </c>
      <c r="BE250" s="1"/>
      <c r="BF250" s="1"/>
      <c r="BG250" s="1"/>
      <c r="BH250" s="1"/>
      <c r="BI250" s="1"/>
      <c r="BJ250" s="1"/>
      <c r="BK250" s="1"/>
      <c r="BL250" s="35">
        <f t="shared" si="198"/>
        <v>5.7750000000000004</v>
      </c>
      <c r="BM250" s="1"/>
      <c r="BN250" s="1"/>
      <c r="BO250" s="35">
        <f t="shared" si="240"/>
        <v>4.2293999999999992</v>
      </c>
      <c r="BP250" s="95"/>
      <c r="BQ250" s="95"/>
      <c r="BR250" s="95"/>
      <c r="BS250" s="95"/>
      <c r="BT250" s="95"/>
      <c r="BU250" s="95"/>
      <c r="BV250" s="35">
        <f t="shared" si="241"/>
        <v>6.0637500000000006</v>
      </c>
    </row>
    <row r="251" spans="1:74" x14ac:dyDescent="0.25">
      <c r="A251" s="44">
        <v>205</v>
      </c>
      <c r="B251" s="235" t="s">
        <v>218</v>
      </c>
      <c r="C251" s="235"/>
      <c r="D251" s="235"/>
      <c r="E251" s="235"/>
      <c r="F251" s="502"/>
      <c r="G251" s="62">
        <v>3.8</v>
      </c>
      <c r="H251" s="55"/>
      <c r="I251" s="109">
        <v>5.25</v>
      </c>
      <c r="J251" s="95"/>
      <c r="K251" s="652">
        <f t="shared" si="242"/>
        <v>4.0279999999999996</v>
      </c>
      <c r="L251" s="652">
        <f t="shared" si="243"/>
        <v>5.7750000000000004</v>
      </c>
      <c r="M251" s="730">
        <f t="shared" si="238"/>
        <v>4.2293999999999992</v>
      </c>
      <c r="N251" s="730">
        <f t="shared" si="239"/>
        <v>6.0637500000000006</v>
      </c>
      <c r="O251" s="652"/>
      <c r="P251" s="652"/>
      <c r="Q251" s="652"/>
      <c r="R251" s="652"/>
      <c r="S251" s="652"/>
      <c r="T251" s="652"/>
      <c r="U251" s="652"/>
      <c r="V251" s="652"/>
      <c r="W251" s="652"/>
      <c r="X251" s="652"/>
      <c r="Y251" s="652"/>
      <c r="Z251" s="652"/>
      <c r="AA251" s="652"/>
      <c r="AB251" s="652"/>
      <c r="AC251" s="652"/>
      <c r="AD251" s="652"/>
      <c r="AE251" s="652"/>
      <c r="AF251" s="652"/>
      <c r="AG251" s="652"/>
      <c r="AH251" s="652"/>
      <c r="AI251" s="652"/>
      <c r="AJ251" s="652"/>
      <c r="AK251" s="652"/>
      <c r="AL251" s="652"/>
      <c r="AM251" s="652"/>
      <c r="AN251" s="95"/>
      <c r="AO251" s="110">
        <f>SUM(G251+J251)</f>
        <v>3.8</v>
      </c>
      <c r="AP251" s="597">
        <f>ROUND(G251-G251*5%+J251,-2)</f>
        <v>0</v>
      </c>
      <c r="AQ251" s="111"/>
      <c r="AR251" s="111"/>
      <c r="AS251" s="92">
        <f>SUM(G251+AN251)</f>
        <v>3.8</v>
      </c>
      <c r="AT251" s="93">
        <f>SUM(G251-G251*5%+AN251)</f>
        <v>3.61</v>
      </c>
      <c r="AU251" s="111"/>
      <c r="AV251" s="112">
        <f>SUM(I251+J251)</f>
        <v>5.25</v>
      </c>
      <c r="AW251" s="31"/>
      <c r="AX251" s="19">
        <f>ROUND(I251-I251*5%+J251,-2)</f>
        <v>0</v>
      </c>
      <c r="AY251" s="33">
        <f t="shared" si="255"/>
        <v>3.61</v>
      </c>
      <c r="AZ251" s="33"/>
      <c r="BA251" s="34">
        <f>SUM(I251+AN251)</f>
        <v>5.25</v>
      </c>
      <c r="BB251" s="35">
        <f t="shared" si="256"/>
        <v>4.9874999999999998</v>
      </c>
      <c r="BC251" s="36">
        <f>SUM(I251-I251*5%)</f>
        <v>4.9874999999999998</v>
      </c>
      <c r="BD251" s="35">
        <f t="shared" si="205"/>
        <v>4.0279999999999996</v>
      </c>
      <c r="BE251" s="1"/>
      <c r="BF251" s="1"/>
      <c r="BG251" s="1"/>
      <c r="BH251" s="1"/>
      <c r="BI251" s="1"/>
      <c r="BJ251" s="1"/>
      <c r="BK251" s="1"/>
      <c r="BL251" s="35">
        <f t="shared" si="198"/>
        <v>5.7750000000000004</v>
      </c>
      <c r="BM251" s="1"/>
      <c r="BN251" s="1"/>
      <c r="BO251" s="35">
        <f t="shared" si="240"/>
        <v>4.2293999999999992</v>
      </c>
      <c r="BP251" s="95"/>
      <c r="BQ251" s="95"/>
      <c r="BR251" s="95"/>
      <c r="BS251" s="95"/>
      <c r="BT251" s="95"/>
      <c r="BU251" s="95"/>
      <c r="BV251" s="35">
        <f t="shared" si="241"/>
        <v>6.0637500000000006</v>
      </c>
    </row>
    <row r="252" spans="1:74" x14ac:dyDescent="0.25">
      <c r="A252" s="44">
        <v>206</v>
      </c>
      <c r="B252" s="603" t="s">
        <v>219</v>
      </c>
      <c r="C252" s="604"/>
      <c r="D252" s="604"/>
      <c r="E252" s="604"/>
      <c r="F252" s="605"/>
      <c r="G252" s="62">
        <v>7.72</v>
      </c>
      <c r="H252" s="55"/>
      <c r="I252" s="109">
        <v>7.72</v>
      </c>
      <c r="J252" s="95"/>
      <c r="K252" s="652">
        <f t="shared" si="242"/>
        <v>8.1831999999999994</v>
      </c>
      <c r="L252" s="652">
        <f t="shared" si="243"/>
        <v>8.4920000000000009</v>
      </c>
      <c r="M252" s="730">
        <f t="shared" si="238"/>
        <v>8.5923599999999993</v>
      </c>
      <c r="N252" s="730">
        <f t="shared" si="239"/>
        <v>8.9166000000000007</v>
      </c>
      <c r="O252" s="652"/>
      <c r="P252" s="652"/>
      <c r="Q252" s="652"/>
      <c r="R252" s="652"/>
      <c r="S252" s="652"/>
      <c r="T252" s="652"/>
      <c r="U252" s="652"/>
      <c r="V252" s="652"/>
      <c r="W252" s="652"/>
      <c r="X252" s="652"/>
      <c r="Y252" s="652"/>
      <c r="Z252" s="652"/>
      <c r="AA252" s="652"/>
      <c r="AB252" s="652"/>
      <c r="AC252" s="652"/>
      <c r="AD252" s="652"/>
      <c r="AE252" s="652"/>
      <c r="AF252" s="652"/>
      <c r="AG252" s="652"/>
      <c r="AH252" s="652"/>
      <c r="AI252" s="652"/>
      <c r="AJ252" s="652"/>
      <c r="AK252" s="652"/>
      <c r="AL252" s="652"/>
      <c r="AM252" s="652"/>
      <c r="AN252" s="95"/>
      <c r="AO252" s="110">
        <f>SUM(G252+J252)</f>
        <v>7.72</v>
      </c>
      <c r="AP252" s="597">
        <f>ROUND(G252-G252*5%+J252,-2)</f>
        <v>0</v>
      </c>
      <c r="AQ252" s="111"/>
      <c r="AR252" s="111"/>
      <c r="AS252" s="92">
        <f>SUM(G252+AN252)</f>
        <v>7.72</v>
      </c>
      <c r="AT252" s="93">
        <f>SUM(G252-G252*5%+AN252)</f>
        <v>7.3339999999999996</v>
      </c>
      <c r="AU252" s="111"/>
      <c r="AV252" s="112">
        <f>SUM(I252+J252)</f>
        <v>7.72</v>
      </c>
      <c r="AW252" s="31"/>
      <c r="AX252" s="19">
        <f>ROUND(I252-I252*5%+J252,-2)</f>
        <v>0</v>
      </c>
      <c r="AY252" s="33">
        <f t="shared" si="255"/>
        <v>7.3339999999999996</v>
      </c>
      <c r="AZ252" s="33"/>
      <c r="BA252" s="34">
        <f>SUM(I252+AN252)</f>
        <v>7.72</v>
      </c>
      <c r="BB252" s="35">
        <f t="shared" si="256"/>
        <v>7.3339999999999996</v>
      </c>
      <c r="BC252" s="36">
        <f>SUM(I252-I252*5%)</f>
        <v>7.3339999999999996</v>
      </c>
      <c r="BD252" s="35">
        <f t="shared" si="205"/>
        <v>8.1831999999999994</v>
      </c>
      <c r="BE252" s="1"/>
      <c r="BF252" s="1"/>
      <c r="BG252" s="1"/>
      <c r="BH252" s="1"/>
      <c r="BI252" s="1"/>
      <c r="BJ252" s="1"/>
      <c r="BK252" s="1"/>
      <c r="BL252" s="35">
        <f t="shared" si="198"/>
        <v>8.4920000000000009</v>
      </c>
      <c r="BM252" s="1"/>
      <c r="BN252" s="1"/>
      <c r="BO252" s="35">
        <f t="shared" si="240"/>
        <v>8.5923599999999993</v>
      </c>
      <c r="BP252" s="95"/>
      <c r="BQ252" s="95"/>
      <c r="BR252" s="95"/>
      <c r="BS252" s="95"/>
      <c r="BT252" s="95"/>
      <c r="BU252" s="95"/>
      <c r="BV252" s="35">
        <f t="shared" si="241"/>
        <v>8.9166000000000007</v>
      </c>
    </row>
    <row r="253" spans="1:74" x14ac:dyDescent="0.25">
      <c r="A253" s="606"/>
      <c r="B253" s="602"/>
      <c r="C253" s="602"/>
      <c r="D253" s="602"/>
      <c r="E253" s="875" t="s">
        <v>220</v>
      </c>
      <c r="F253" s="876"/>
      <c r="G253" s="62">
        <v>11.03</v>
      </c>
      <c r="H253" s="520"/>
      <c r="I253" s="109">
        <v>11.03</v>
      </c>
      <c r="J253" s="95"/>
      <c r="K253" s="652">
        <f t="shared" si="242"/>
        <v>11.691799999999999</v>
      </c>
      <c r="L253" s="652">
        <f t="shared" si="243"/>
        <v>12.133000000000001</v>
      </c>
      <c r="M253" s="730">
        <f t="shared" si="238"/>
        <v>12.276389999999999</v>
      </c>
      <c r="N253" s="730">
        <f t="shared" si="239"/>
        <v>12.739650000000001</v>
      </c>
      <c r="O253" s="652"/>
      <c r="P253" s="652"/>
      <c r="Q253" s="652"/>
      <c r="R253" s="652"/>
      <c r="S253" s="652"/>
      <c r="T253" s="652"/>
      <c r="U253" s="652"/>
      <c r="V253" s="652"/>
      <c r="W253" s="652"/>
      <c r="X253" s="652"/>
      <c r="Y253" s="652"/>
      <c r="Z253" s="652"/>
      <c r="AA253" s="652"/>
      <c r="AB253" s="652"/>
      <c r="AC253" s="652"/>
      <c r="AD253" s="652"/>
      <c r="AE253" s="652"/>
      <c r="AF253" s="652"/>
      <c r="AG253" s="652"/>
      <c r="AH253" s="652"/>
      <c r="AI253" s="652"/>
      <c r="AJ253" s="652"/>
      <c r="AK253" s="652"/>
      <c r="AL253" s="652"/>
      <c r="AM253" s="652"/>
      <c r="AN253" s="95"/>
      <c r="AO253" s="110">
        <f>SUM(G253+J253)</f>
        <v>11.03</v>
      </c>
      <c r="AP253" s="597">
        <f>ROUND(G253-G253*5%+J253,-2)</f>
        <v>0</v>
      </c>
      <c r="AQ253" s="110"/>
      <c r="AR253" s="110"/>
      <c r="AS253" s="92">
        <f>SUM(G253+AN253)</f>
        <v>11.03</v>
      </c>
      <c r="AT253" s="93">
        <f>SUM(G253-G253*5%+AN253)</f>
        <v>10.478499999999999</v>
      </c>
      <c r="AU253" s="111"/>
      <c r="AV253" s="112">
        <f>SUM(I253+J253)</f>
        <v>11.03</v>
      </c>
      <c r="AW253" s="607"/>
      <c r="AX253" s="19">
        <f>ROUND(I253-I253*5%+J253,-2)</f>
        <v>0</v>
      </c>
      <c r="AY253" s="33">
        <f t="shared" si="255"/>
        <v>10.478499999999999</v>
      </c>
      <c r="AZ253" s="33"/>
      <c r="BA253" s="34">
        <f>SUM(I253+AN253)</f>
        <v>11.03</v>
      </c>
      <c r="BB253" s="35">
        <f t="shared" si="256"/>
        <v>10.478499999999999</v>
      </c>
      <c r="BC253" s="36">
        <f>SUM(I253-I253*5%)</f>
        <v>10.478499999999999</v>
      </c>
      <c r="BD253" s="35">
        <f t="shared" si="205"/>
        <v>11.691799999999999</v>
      </c>
      <c r="BE253" s="1"/>
      <c r="BF253" s="1"/>
      <c r="BG253" s="1"/>
      <c r="BH253" s="1"/>
      <c r="BI253" s="1"/>
      <c r="BJ253" s="1"/>
      <c r="BK253" s="1"/>
      <c r="BL253" s="35">
        <f t="shared" si="198"/>
        <v>12.133000000000001</v>
      </c>
      <c r="BM253" s="1"/>
      <c r="BN253" s="1"/>
      <c r="BO253" s="35">
        <f t="shared" si="240"/>
        <v>12.276389999999999</v>
      </c>
      <c r="BP253" s="95"/>
      <c r="BQ253" s="95"/>
      <c r="BR253" s="95"/>
      <c r="BS253" s="95"/>
      <c r="BT253" s="95"/>
      <c r="BU253" s="95"/>
      <c r="BV253" s="35">
        <f t="shared" si="241"/>
        <v>12.739650000000001</v>
      </c>
    </row>
    <row r="254" spans="1:74" ht="15.75" x14ac:dyDescent="0.25">
      <c r="A254" s="851" t="s">
        <v>605</v>
      </c>
      <c r="B254" s="852"/>
      <c r="C254" s="852"/>
      <c r="D254" s="852"/>
      <c r="E254" s="852"/>
      <c r="F254" s="852"/>
      <c r="G254" s="852"/>
      <c r="H254" s="852"/>
      <c r="I254" s="852"/>
      <c r="J254" s="852"/>
      <c r="K254" s="852"/>
      <c r="L254" s="852"/>
      <c r="M254" s="852"/>
      <c r="N254" s="852"/>
      <c r="O254" s="852"/>
      <c r="P254" s="852"/>
      <c r="Q254" s="852"/>
      <c r="R254" s="852"/>
      <c r="S254" s="852"/>
      <c r="T254" s="852"/>
      <c r="U254" s="852"/>
      <c r="V254" s="852"/>
      <c r="W254" s="852"/>
      <c r="X254" s="852"/>
      <c r="Y254" s="852"/>
      <c r="Z254" s="852"/>
      <c r="AA254" s="852"/>
      <c r="AB254" s="852"/>
      <c r="AC254" s="852"/>
      <c r="AD254" s="852"/>
      <c r="AE254" s="852"/>
      <c r="AF254" s="852"/>
      <c r="AG254" s="852"/>
      <c r="AH254" s="852"/>
      <c r="AI254" s="852"/>
      <c r="AJ254" s="852"/>
      <c r="AK254" s="852"/>
      <c r="AL254" s="852"/>
      <c r="AM254" s="852"/>
      <c r="AN254" s="852"/>
      <c r="AO254" s="852"/>
      <c r="AP254" s="852"/>
      <c r="AQ254" s="852"/>
      <c r="AR254" s="852"/>
      <c r="AS254" s="852"/>
      <c r="AT254" s="852"/>
      <c r="AU254" s="852"/>
      <c r="AV254" s="852"/>
      <c r="AW254" s="852"/>
      <c r="AX254" s="852"/>
      <c r="AY254" s="852"/>
      <c r="AZ254" s="852"/>
      <c r="BA254" s="852"/>
      <c r="BB254" s="853"/>
      <c r="BC254" s="19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</row>
    <row r="255" spans="1:74" ht="15" customHeight="1" x14ac:dyDescent="0.25">
      <c r="A255" s="44">
        <v>207</v>
      </c>
      <c r="B255" s="778" t="s">
        <v>606</v>
      </c>
      <c r="C255" s="778"/>
      <c r="D255" s="778"/>
      <c r="E255" s="778"/>
      <c r="F255" s="778"/>
      <c r="G255" s="778"/>
      <c r="H255" s="778"/>
      <c r="I255" s="778"/>
      <c r="J255" s="778"/>
      <c r="K255" s="778"/>
      <c r="L255" s="778"/>
      <c r="M255" s="778"/>
      <c r="N255" s="778"/>
      <c r="O255" s="778"/>
      <c r="P255" s="778"/>
      <c r="Q255" s="778"/>
      <c r="R255" s="778"/>
      <c r="S255" s="778"/>
      <c r="T255" s="778"/>
      <c r="U255" s="778"/>
      <c r="V255" s="778"/>
      <c r="W255" s="778"/>
      <c r="X255" s="778"/>
      <c r="Y255" s="778"/>
      <c r="Z255" s="778"/>
      <c r="AA255" s="778"/>
      <c r="AB255" s="778"/>
      <c r="AC255" s="778"/>
      <c r="AD255" s="778"/>
      <c r="AE255" s="778"/>
      <c r="AF255" s="778"/>
      <c r="AG255" s="778"/>
      <c r="AH255" s="778"/>
      <c r="AI255" s="778"/>
      <c r="AJ255" s="778"/>
      <c r="AK255" s="778"/>
      <c r="AL255" s="778"/>
      <c r="AM255" s="778"/>
      <c r="AN255" s="778"/>
      <c r="AO255" s="823" t="s">
        <v>8</v>
      </c>
      <c r="AP255" s="824"/>
      <c r="AQ255" s="788"/>
      <c r="AR255" s="788"/>
      <c r="AS255" s="823" t="s">
        <v>10</v>
      </c>
      <c r="AT255" s="825"/>
      <c r="AU255" s="825"/>
      <c r="AV255" s="825"/>
      <c r="AW255" s="825"/>
      <c r="AX255" s="825"/>
      <c r="AY255" s="824"/>
      <c r="AZ255" s="789"/>
      <c r="BA255" s="826" t="s">
        <v>10</v>
      </c>
      <c r="BB255" s="827"/>
      <c r="BC255" s="828"/>
      <c r="BD255" s="823" t="s">
        <v>10</v>
      </c>
      <c r="BE255" s="825"/>
      <c r="BF255" s="825"/>
      <c r="BG255" s="825"/>
      <c r="BH255" s="825"/>
      <c r="BI255" s="825"/>
      <c r="BJ255" s="824"/>
      <c r="BK255" s="7" t="s">
        <v>9</v>
      </c>
      <c r="BL255" s="826" t="s">
        <v>10</v>
      </c>
      <c r="BM255" s="827"/>
      <c r="BN255" s="828"/>
      <c r="BO255" s="95"/>
      <c r="BP255" s="95"/>
      <c r="BQ255" s="95"/>
      <c r="BR255" s="95"/>
      <c r="BS255" s="95"/>
      <c r="BT255" s="95"/>
      <c r="BU255" s="95"/>
      <c r="BV255" s="95"/>
    </row>
    <row r="256" spans="1:74" ht="15" customHeight="1" x14ac:dyDescent="0.25">
      <c r="A256" s="817"/>
      <c r="B256" s="778" t="s">
        <v>607</v>
      </c>
      <c r="C256" s="778"/>
      <c r="D256" s="778"/>
      <c r="E256" s="778"/>
      <c r="F256" s="778"/>
      <c r="G256" s="778"/>
      <c r="H256" s="778"/>
      <c r="I256" s="778"/>
      <c r="J256" s="778"/>
      <c r="K256" s="778"/>
      <c r="L256" s="778"/>
      <c r="M256" s="778"/>
      <c r="N256" s="778"/>
      <c r="O256" s="778"/>
      <c r="P256" s="778"/>
      <c r="Q256" s="778"/>
      <c r="R256" s="778"/>
      <c r="S256" s="778"/>
      <c r="T256" s="778"/>
      <c r="U256" s="778"/>
      <c r="V256" s="778"/>
      <c r="W256" s="778"/>
      <c r="X256" s="778"/>
      <c r="Y256" s="778"/>
      <c r="Z256" s="778"/>
      <c r="AA256" s="778"/>
      <c r="AB256" s="778"/>
      <c r="AC256" s="778"/>
      <c r="AD256" s="778"/>
      <c r="AE256" s="778"/>
      <c r="AF256" s="778"/>
      <c r="AG256" s="778"/>
      <c r="AH256" s="778"/>
      <c r="AI256" s="778"/>
      <c r="AJ256" s="778"/>
      <c r="AK256" s="778"/>
      <c r="AL256" s="778"/>
      <c r="AM256" s="778"/>
      <c r="AN256" s="778"/>
      <c r="AO256" s="788"/>
      <c r="AP256" s="818"/>
      <c r="AQ256" s="819"/>
      <c r="AR256" s="819"/>
      <c r="AS256" s="788"/>
      <c r="AT256" s="789"/>
      <c r="AU256" s="789"/>
      <c r="AV256" s="789"/>
      <c r="AW256" s="789"/>
      <c r="AX256" s="789"/>
      <c r="AY256" s="789"/>
      <c r="AZ256" s="789"/>
      <c r="BA256" s="784"/>
      <c r="BB256" s="785"/>
      <c r="BC256" s="785"/>
      <c r="BD256" s="788"/>
      <c r="BE256" s="789"/>
      <c r="BF256" s="789"/>
      <c r="BG256" s="789"/>
      <c r="BH256" s="789"/>
      <c r="BI256" s="789"/>
      <c r="BJ256" s="789"/>
      <c r="BK256" s="788"/>
      <c r="BL256" s="784"/>
      <c r="BM256" s="785"/>
      <c r="BN256" s="785"/>
      <c r="BO256" s="95"/>
      <c r="BP256" s="95"/>
      <c r="BQ256" s="95"/>
      <c r="BR256" s="95"/>
      <c r="BS256" s="95"/>
      <c r="BT256" s="95"/>
      <c r="BU256" s="95"/>
      <c r="BV256" s="95"/>
    </row>
    <row r="257" spans="1:74" ht="15" customHeight="1" x14ac:dyDescent="0.25">
      <c r="A257" s="821"/>
      <c r="B257" s="778" t="s">
        <v>608</v>
      </c>
      <c r="C257" s="778"/>
      <c r="D257" s="778"/>
      <c r="E257" s="778"/>
      <c r="F257" s="778"/>
      <c r="G257" s="778"/>
      <c r="H257" s="778"/>
      <c r="I257" s="778"/>
      <c r="J257" s="778"/>
      <c r="K257" s="778"/>
      <c r="L257" s="778"/>
      <c r="M257" s="778">
        <v>20.84</v>
      </c>
      <c r="N257" s="778">
        <v>26.05</v>
      </c>
      <c r="O257" s="778">
        <v>0.53</v>
      </c>
      <c r="P257" s="778">
        <f>SUM(M257+O257)</f>
        <v>21.37</v>
      </c>
      <c r="Q257" s="778">
        <f>SUM(N257+O257)</f>
        <v>26.580000000000002</v>
      </c>
      <c r="R257" s="778"/>
      <c r="S257" s="778"/>
      <c r="T257" s="778"/>
      <c r="U257" s="778"/>
      <c r="V257" s="778"/>
      <c r="W257" s="778"/>
      <c r="X257" s="778"/>
      <c r="Y257" s="778"/>
      <c r="Z257" s="778"/>
      <c r="AA257" s="778"/>
      <c r="AB257" s="778"/>
      <c r="AC257" s="778"/>
      <c r="AD257" s="778"/>
      <c r="AE257" s="778"/>
      <c r="AF257" s="778"/>
      <c r="AG257" s="778"/>
      <c r="AH257" s="778"/>
      <c r="AI257" s="778"/>
      <c r="AJ257" s="778"/>
      <c r="AK257" s="778"/>
      <c r="AL257" s="778"/>
      <c r="AM257" s="778"/>
      <c r="AN257" s="778">
        <v>0.53</v>
      </c>
      <c r="AO257" s="788"/>
      <c r="AP257" s="818"/>
      <c r="AQ257" s="819"/>
      <c r="AR257" s="819"/>
      <c r="AS257" s="788"/>
      <c r="AT257" s="789"/>
      <c r="AU257" s="789"/>
      <c r="AV257" s="789"/>
      <c r="AW257" s="789"/>
      <c r="AX257" s="789"/>
      <c r="AY257" s="789"/>
      <c r="AZ257" s="789"/>
      <c r="BA257" s="784"/>
      <c r="BB257" s="785"/>
      <c r="BC257" s="785"/>
      <c r="BD257" s="788"/>
      <c r="BE257" s="789"/>
      <c r="BF257" s="789"/>
      <c r="BG257" s="789"/>
      <c r="BH257" s="789"/>
      <c r="BI257" s="789"/>
      <c r="BJ257" s="789"/>
      <c r="BK257" s="788"/>
      <c r="BL257" s="784"/>
      <c r="BM257" s="785"/>
      <c r="BN257" s="785"/>
      <c r="BO257" s="35">
        <f t="shared" ref="BO257:BU259" si="257">SUM(M257+AN257)</f>
        <v>21.37</v>
      </c>
      <c r="BP257" s="35">
        <f t="shared" si="257"/>
        <v>26.05</v>
      </c>
      <c r="BQ257" s="35">
        <f t="shared" si="257"/>
        <v>0.53</v>
      </c>
      <c r="BR257" s="35">
        <f t="shared" si="257"/>
        <v>21.37</v>
      </c>
      <c r="BS257" s="35">
        <f t="shared" si="257"/>
        <v>26.580000000000002</v>
      </c>
      <c r="BT257" s="35">
        <f t="shared" si="257"/>
        <v>0</v>
      </c>
      <c r="BU257" s="35">
        <f t="shared" si="257"/>
        <v>0</v>
      </c>
      <c r="BV257" s="35">
        <f t="shared" ref="BV257:BV259" si="258">SUM(N257+AN257)</f>
        <v>26.580000000000002</v>
      </c>
    </row>
    <row r="258" spans="1:74" ht="15" customHeight="1" x14ac:dyDescent="0.25">
      <c r="A258" s="821"/>
      <c r="B258" s="778" t="s">
        <v>609</v>
      </c>
      <c r="C258" s="778"/>
      <c r="D258" s="778"/>
      <c r="E258" s="778"/>
      <c r="F258" s="778"/>
      <c r="G258" s="778"/>
      <c r="H258" s="778"/>
      <c r="I258" s="778"/>
      <c r="J258" s="778"/>
      <c r="K258" s="778"/>
      <c r="L258" s="778"/>
      <c r="M258" s="778">
        <v>22.5</v>
      </c>
      <c r="N258" s="778">
        <v>28.13</v>
      </c>
      <c r="O258" s="778">
        <v>0.53</v>
      </c>
      <c r="P258" s="778">
        <f t="shared" ref="P258:P259" si="259">SUM(M258+O258)</f>
        <v>23.03</v>
      </c>
      <c r="Q258" s="778">
        <f t="shared" ref="Q258:Q259" si="260">SUM(N258+O258)</f>
        <v>28.66</v>
      </c>
      <c r="R258" s="778"/>
      <c r="S258" s="778"/>
      <c r="T258" s="778"/>
      <c r="U258" s="778"/>
      <c r="V258" s="778"/>
      <c r="W258" s="778"/>
      <c r="X258" s="778"/>
      <c r="Y258" s="778"/>
      <c r="Z258" s="778"/>
      <c r="AA258" s="778"/>
      <c r="AB258" s="778"/>
      <c r="AC258" s="778"/>
      <c r="AD258" s="778"/>
      <c r="AE258" s="778"/>
      <c r="AF258" s="778"/>
      <c r="AG258" s="778"/>
      <c r="AH258" s="778"/>
      <c r="AI258" s="778"/>
      <c r="AJ258" s="778"/>
      <c r="AK258" s="778"/>
      <c r="AL258" s="778"/>
      <c r="AM258" s="778"/>
      <c r="AN258" s="778">
        <v>0.53</v>
      </c>
      <c r="AO258" s="788"/>
      <c r="AP258" s="818"/>
      <c r="AQ258" s="819"/>
      <c r="AR258" s="819"/>
      <c r="AS258" s="788"/>
      <c r="AT258" s="789"/>
      <c r="AU258" s="789"/>
      <c r="AV258" s="789"/>
      <c r="AW258" s="789"/>
      <c r="AX258" s="789"/>
      <c r="AY258" s="789"/>
      <c r="AZ258" s="789"/>
      <c r="BA258" s="784"/>
      <c r="BB258" s="785"/>
      <c r="BC258" s="785"/>
      <c r="BD258" s="788"/>
      <c r="BE258" s="789"/>
      <c r="BF258" s="789"/>
      <c r="BG258" s="789"/>
      <c r="BH258" s="789"/>
      <c r="BI258" s="789"/>
      <c r="BJ258" s="789"/>
      <c r="BK258" s="788"/>
      <c r="BL258" s="784"/>
      <c r="BM258" s="785"/>
      <c r="BN258" s="785"/>
      <c r="BO258" s="35">
        <f t="shared" si="257"/>
        <v>23.03</v>
      </c>
      <c r="BP258" s="95"/>
      <c r="BQ258" s="95"/>
      <c r="BR258" s="95"/>
      <c r="BS258" s="95"/>
      <c r="BT258" s="95"/>
      <c r="BU258" s="95"/>
      <c r="BV258" s="35">
        <f t="shared" si="258"/>
        <v>28.66</v>
      </c>
    </row>
    <row r="259" spans="1:74" ht="15" customHeight="1" x14ac:dyDescent="0.25">
      <c r="A259" s="821"/>
      <c r="B259" s="778" t="s">
        <v>610</v>
      </c>
      <c r="C259" s="778"/>
      <c r="D259" s="778"/>
      <c r="E259" s="778"/>
      <c r="F259" s="778"/>
      <c r="G259" s="778"/>
      <c r="H259" s="778"/>
      <c r="I259" s="778"/>
      <c r="J259" s="778"/>
      <c r="K259" s="778"/>
      <c r="L259" s="778"/>
      <c r="M259" s="778">
        <v>24.17</v>
      </c>
      <c r="N259" s="778">
        <v>30.21</v>
      </c>
      <c r="O259" s="778">
        <v>0.53</v>
      </c>
      <c r="P259" s="778">
        <f t="shared" si="259"/>
        <v>24.700000000000003</v>
      </c>
      <c r="Q259" s="778">
        <f t="shared" si="260"/>
        <v>30.740000000000002</v>
      </c>
      <c r="R259" s="778"/>
      <c r="S259" s="778"/>
      <c r="T259" s="778"/>
      <c r="U259" s="778"/>
      <c r="V259" s="778"/>
      <c r="W259" s="778"/>
      <c r="X259" s="778"/>
      <c r="Y259" s="778"/>
      <c r="Z259" s="778"/>
      <c r="AA259" s="778"/>
      <c r="AB259" s="778"/>
      <c r="AC259" s="778"/>
      <c r="AD259" s="778"/>
      <c r="AE259" s="778"/>
      <c r="AF259" s="778"/>
      <c r="AG259" s="778"/>
      <c r="AH259" s="778"/>
      <c r="AI259" s="778"/>
      <c r="AJ259" s="778"/>
      <c r="AK259" s="778"/>
      <c r="AL259" s="778"/>
      <c r="AM259" s="778"/>
      <c r="AN259" s="778">
        <v>0.53</v>
      </c>
      <c r="AO259" s="788"/>
      <c r="AP259" s="818"/>
      <c r="AQ259" s="819"/>
      <c r="AR259" s="819"/>
      <c r="AS259" s="788"/>
      <c r="AT259" s="789"/>
      <c r="AU259" s="789"/>
      <c r="AV259" s="789"/>
      <c r="AW259" s="789"/>
      <c r="AX259" s="789"/>
      <c r="AY259" s="789"/>
      <c r="AZ259" s="789"/>
      <c r="BA259" s="784"/>
      <c r="BB259" s="785"/>
      <c r="BC259" s="785"/>
      <c r="BD259" s="788"/>
      <c r="BE259" s="789"/>
      <c r="BF259" s="789"/>
      <c r="BG259" s="789"/>
      <c r="BH259" s="789"/>
      <c r="BI259" s="789"/>
      <c r="BJ259" s="789"/>
      <c r="BK259" s="788"/>
      <c r="BL259" s="784"/>
      <c r="BM259" s="785"/>
      <c r="BN259" s="785"/>
      <c r="BO259" s="35">
        <f t="shared" si="257"/>
        <v>24.700000000000003</v>
      </c>
      <c r="BP259" s="95"/>
      <c r="BQ259" s="95"/>
      <c r="BR259" s="95"/>
      <c r="BS259" s="95"/>
      <c r="BT259" s="95"/>
      <c r="BU259" s="95"/>
      <c r="BV259" s="35">
        <f t="shared" si="258"/>
        <v>30.740000000000002</v>
      </c>
    </row>
    <row r="260" spans="1:74" ht="15" customHeight="1" x14ac:dyDescent="0.25">
      <c r="A260" s="817"/>
      <c r="B260" s="778" t="s">
        <v>611</v>
      </c>
      <c r="C260" s="778"/>
      <c r="D260" s="778"/>
      <c r="E260" s="778"/>
      <c r="F260" s="778"/>
      <c r="G260" s="778"/>
      <c r="H260" s="778"/>
      <c r="I260" s="778"/>
      <c r="J260" s="778"/>
      <c r="K260" s="778"/>
      <c r="L260" s="778"/>
      <c r="M260" s="778"/>
      <c r="N260" s="778"/>
      <c r="O260" s="778"/>
      <c r="P260" s="778"/>
      <c r="Q260" s="778"/>
      <c r="R260" s="778"/>
      <c r="S260" s="778"/>
      <c r="T260" s="778"/>
      <c r="U260" s="778"/>
      <c r="V260" s="778"/>
      <c r="W260" s="778"/>
      <c r="X260" s="778"/>
      <c r="Y260" s="778"/>
      <c r="Z260" s="778"/>
      <c r="AA260" s="778"/>
      <c r="AB260" s="778"/>
      <c r="AC260" s="778"/>
      <c r="AD260" s="778"/>
      <c r="AE260" s="778"/>
      <c r="AF260" s="778"/>
      <c r="AG260" s="778"/>
      <c r="AH260" s="778"/>
      <c r="AI260" s="778"/>
      <c r="AJ260" s="778"/>
      <c r="AK260" s="778"/>
      <c r="AL260" s="778"/>
      <c r="AM260" s="778"/>
      <c r="AN260" s="778"/>
      <c r="AO260" s="788"/>
      <c r="AP260" s="818"/>
      <c r="AQ260" s="819"/>
      <c r="AR260" s="819"/>
      <c r="AS260" s="788"/>
      <c r="AT260" s="789"/>
      <c r="AU260" s="789"/>
      <c r="AV260" s="789"/>
      <c r="AW260" s="789"/>
      <c r="AX260" s="789"/>
      <c r="AY260" s="789"/>
      <c r="AZ260" s="789"/>
      <c r="BA260" s="784"/>
      <c r="BB260" s="785"/>
      <c r="BC260" s="785"/>
      <c r="BD260" s="788"/>
      <c r="BE260" s="789"/>
      <c r="BF260" s="789"/>
      <c r="BG260" s="789"/>
      <c r="BH260" s="789"/>
      <c r="BI260" s="789"/>
      <c r="BJ260" s="789"/>
      <c r="BK260" s="788"/>
      <c r="BL260" s="784"/>
      <c r="BM260" s="785"/>
      <c r="BN260" s="785"/>
      <c r="BO260" s="95"/>
      <c r="BP260" s="95"/>
      <c r="BQ260" s="95"/>
      <c r="BR260" s="95"/>
      <c r="BS260" s="95"/>
      <c r="BT260" s="95"/>
      <c r="BU260" s="95"/>
      <c r="BV260" s="95"/>
    </row>
    <row r="261" spans="1:74" ht="15" customHeight="1" x14ac:dyDescent="0.25">
      <c r="A261" s="821"/>
      <c r="B261" s="778" t="s">
        <v>608</v>
      </c>
      <c r="C261" s="778"/>
      <c r="D261" s="778"/>
      <c r="E261" s="778"/>
      <c r="F261" s="778"/>
      <c r="G261" s="778"/>
      <c r="H261" s="778"/>
      <c r="I261" s="778"/>
      <c r="J261" s="778"/>
      <c r="K261" s="778"/>
      <c r="L261" s="778"/>
      <c r="M261" s="778">
        <v>12.5</v>
      </c>
      <c r="N261" s="778">
        <v>15.63</v>
      </c>
      <c r="O261" s="778">
        <v>0.53</v>
      </c>
      <c r="P261" s="778"/>
      <c r="Q261" s="778"/>
      <c r="R261" s="778"/>
      <c r="S261" s="778"/>
      <c r="T261" s="778"/>
      <c r="U261" s="778"/>
      <c r="V261" s="778"/>
      <c r="W261" s="778"/>
      <c r="X261" s="778"/>
      <c r="Y261" s="778"/>
      <c r="Z261" s="778"/>
      <c r="AA261" s="778"/>
      <c r="AB261" s="778"/>
      <c r="AC261" s="778"/>
      <c r="AD261" s="778"/>
      <c r="AE261" s="778"/>
      <c r="AF261" s="778"/>
      <c r="AG261" s="778"/>
      <c r="AH261" s="778"/>
      <c r="AI261" s="778"/>
      <c r="AJ261" s="778"/>
      <c r="AK261" s="778"/>
      <c r="AL261" s="778"/>
      <c r="AM261" s="778"/>
      <c r="AN261" s="778">
        <v>0.53</v>
      </c>
      <c r="AO261" s="788"/>
      <c r="AP261" s="818"/>
      <c r="AQ261" s="819"/>
      <c r="AR261" s="819"/>
      <c r="AS261" s="788"/>
      <c r="AT261" s="789"/>
      <c r="AU261" s="789"/>
      <c r="AV261" s="789"/>
      <c r="AW261" s="789"/>
      <c r="AX261" s="789"/>
      <c r="AY261" s="789"/>
      <c r="AZ261" s="789"/>
      <c r="BA261" s="784"/>
      <c r="BB261" s="785"/>
      <c r="BC261" s="785"/>
      <c r="BD261" s="788"/>
      <c r="BE261" s="789"/>
      <c r="BF261" s="789"/>
      <c r="BG261" s="789"/>
      <c r="BH261" s="789"/>
      <c r="BI261" s="789"/>
      <c r="BJ261" s="789"/>
      <c r="BK261" s="788"/>
      <c r="BL261" s="784"/>
      <c r="BM261" s="785"/>
      <c r="BN261" s="785"/>
      <c r="BO261" s="35">
        <f t="shared" ref="BO261:BO265" si="261">SUM(M261+AN261)</f>
        <v>13.03</v>
      </c>
      <c r="BP261" s="95"/>
      <c r="BQ261" s="95"/>
      <c r="BR261" s="95"/>
      <c r="BS261" s="95"/>
      <c r="BT261" s="95"/>
      <c r="BU261" s="95"/>
      <c r="BV261" s="35">
        <f t="shared" ref="BV261:BV265" si="262">SUM(N261+AN261)</f>
        <v>16.16</v>
      </c>
    </row>
    <row r="262" spans="1:74" ht="15" customHeight="1" x14ac:dyDescent="0.25">
      <c r="A262" s="821"/>
      <c r="B262" s="778" t="s">
        <v>609</v>
      </c>
      <c r="C262" s="778"/>
      <c r="D262" s="778"/>
      <c r="E262" s="778"/>
      <c r="F262" s="778"/>
      <c r="G262" s="778"/>
      <c r="H262" s="778"/>
      <c r="I262" s="778"/>
      <c r="J262" s="778"/>
      <c r="K262" s="778"/>
      <c r="L262" s="778"/>
      <c r="M262" s="778">
        <v>13.5</v>
      </c>
      <c r="N262" s="778">
        <v>16.88</v>
      </c>
      <c r="O262" s="778">
        <v>0.53</v>
      </c>
      <c r="P262" s="778"/>
      <c r="Q262" s="778"/>
      <c r="R262" s="778"/>
      <c r="S262" s="778"/>
      <c r="T262" s="778"/>
      <c r="U262" s="778"/>
      <c r="V262" s="778"/>
      <c r="W262" s="778"/>
      <c r="X262" s="778"/>
      <c r="Y262" s="778"/>
      <c r="Z262" s="778"/>
      <c r="AA262" s="778"/>
      <c r="AB262" s="778"/>
      <c r="AC262" s="778"/>
      <c r="AD262" s="778"/>
      <c r="AE262" s="778"/>
      <c r="AF262" s="778"/>
      <c r="AG262" s="778"/>
      <c r="AH262" s="778"/>
      <c r="AI262" s="778"/>
      <c r="AJ262" s="778"/>
      <c r="AK262" s="778"/>
      <c r="AL262" s="778"/>
      <c r="AM262" s="778"/>
      <c r="AN262" s="778">
        <v>0.53</v>
      </c>
      <c r="AO262" s="788"/>
      <c r="AP262" s="818"/>
      <c r="AQ262" s="819"/>
      <c r="AR262" s="819"/>
      <c r="AS262" s="788"/>
      <c r="AT262" s="789"/>
      <c r="AU262" s="789"/>
      <c r="AV262" s="789"/>
      <c r="AW262" s="789"/>
      <c r="AX262" s="789"/>
      <c r="AY262" s="789"/>
      <c r="AZ262" s="789"/>
      <c r="BA262" s="784"/>
      <c r="BB262" s="785"/>
      <c r="BC262" s="785"/>
      <c r="BD262" s="788"/>
      <c r="BE262" s="789"/>
      <c r="BF262" s="789"/>
      <c r="BG262" s="789"/>
      <c r="BH262" s="789"/>
      <c r="BI262" s="789"/>
      <c r="BJ262" s="789"/>
      <c r="BK262" s="788"/>
      <c r="BL262" s="784"/>
      <c r="BM262" s="785"/>
      <c r="BN262" s="785"/>
      <c r="BO262" s="35">
        <f t="shared" si="261"/>
        <v>14.03</v>
      </c>
      <c r="BP262" s="95"/>
      <c r="BQ262" s="95"/>
      <c r="BR262" s="95"/>
      <c r="BS262" s="95"/>
      <c r="BT262" s="95"/>
      <c r="BU262" s="95"/>
      <c r="BV262" s="35">
        <f t="shared" si="262"/>
        <v>17.41</v>
      </c>
    </row>
    <row r="263" spans="1:74" ht="15" customHeight="1" x14ac:dyDescent="0.25">
      <c r="A263" s="821"/>
      <c r="B263" s="778" t="s">
        <v>610</v>
      </c>
      <c r="C263" s="778"/>
      <c r="D263" s="778"/>
      <c r="E263" s="778"/>
      <c r="F263" s="778"/>
      <c r="G263" s="778"/>
      <c r="H263" s="778"/>
      <c r="I263" s="778"/>
      <c r="J263" s="778"/>
      <c r="K263" s="778"/>
      <c r="L263" s="778"/>
      <c r="M263" s="778">
        <v>14.5</v>
      </c>
      <c r="N263" s="778">
        <v>18.13</v>
      </c>
      <c r="O263" s="778">
        <v>0.53</v>
      </c>
      <c r="P263" s="778"/>
      <c r="Q263" s="778"/>
      <c r="R263" s="778"/>
      <c r="S263" s="778"/>
      <c r="T263" s="778"/>
      <c r="U263" s="778"/>
      <c r="V263" s="778"/>
      <c r="W263" s="778"/>
      <c r="X263" s="778"/>
      <c r="Y263" s="778"/>
      <c r="Z263" s="778"/>
      <c r="AA263" s="778"/>
      <c r="AB263" s="778"/>
      <c r="AC263" s="778"/>
      <c r="AD263" s="778"/>
      <c r="AE263" s="778"/>
      <c r="AF263" s="778"/>
      <c r="AG263" s="778"/>
      <c r="AH263" s="778"/>
      <c r="AI263" s="778"/>
      <c r="AJ263" s="778"/>
      <c r="AK263" s="778"/>
      <c r="AL263" s="778"/>
      <c r="AM263" s="778"/>
      <c r="AN263" s="778">
        <v>0.53</v>
      </c>
      <c r="AO263" s="788"/>
      <c r="AP263" s="818"/>
      <c r="AQ263" s="819"/>
      <c r="AR263" s="819"/>
      <c r="AS263" s="788"/>
      <c r="AT263" s="789"/>
      <c r="AU263" s="789"/>
      <c r="AV263" s="789"/>
      <c r="AW263" s="789"/>
      <c r="AX263" s="789"/>
      <c r="AY263" s="789"/>
      <c r="AZ263" s="789"/>
      <c r="BA263" s="784"/>
      <c r="BB263" s="785"/>
      <c r="BC263" s="785"/>
      <c r="BD263" s="788"/>
      <c r="BE263" s="789"/>
      <c r="BF263" s="789"/>
      <c r="BG263" s="789"/>
      <c r="BH263" s="789"/>
      <c r="BI263" s="789"/>
      <c r="BJ263" s="789"/>
      <c r="BK263" s="788"/>
      <c r="BL263" s="784"/>
      <c r="BM263" s="785"/>
      <c r="BN263" s="785"/>
      <c r="BO263" s="35">
        <f t="shared" si="261"/>
        <v>15.03</v>
      </c>
      <c r="BP263" s="95"/>
      <c r="BQ263" s="95"/>
      <c r="BR263" s="95"/>
      <c r="BS263" s="95"/>
      <c r="BT263" s="95"/>
      <c r="BU263" s="95"/>
      <c r="BV263" s="35">
        <f t="shared" si="262"/>
        <v>18.66</v>
      </c>
    </row>
    <row r="264" spans="1:74" ht="15" customHeight="1" x14ac:dyDescent="0.25">
      <c r="A264" s="821"/>
      <c r="B264" s="778" t="s">
        <v>612</v>
      </c>
      <c r="C264" s="778"/>
      <c r="D264" s="778"/>
      <c r="E264" s="778"/>
      <c r="F264" s="778"/>
      <c r="G264" s="778"/>
      <c r="H264" s="778"/>
      <c r="I264" s="778"/>
      <c r="J264" s="778"/>
      <c r="K264" s="778"/>
      <c r="L264" s="778"/>
      <c r="M264" s="778">
        <v>23.3</v>
      </c>
      <c r="N264" s="778">
        <v>29.13</v>
      </c>
      <c r="O264" s="778">
        <v>0.53</v>
      </c>
      <c r="P264" s="778"/>
      <c r="Q264" s="778"/>
      <c r="R264" s="778"/>
      <c r="S264" s="778"/>
      <c r="T264" s="778"/>
      <c r="U264" s="778"/>
      <c r="V264" s="778"/>
      <c r="W264" s="778"/>
      <c r="X264" s="778"/>
      <c r="Y264" s="778"/>
      <c r="Z264" s="778"/>
      <c r="AA264" s="778"/>
      <c r="AB264" s="778"/>
      <c r="AC264" s="778"/>
      <c r="AD264" s="778"/>
      <c r="AE264" s="778"/>
      <c r="AF264" s="778"/>
      <c r="AG264" s="778"/>
      <c r="AH264" s="778"/>
      <c r="AI264" s="778"/>
      <c r="AJ264" s="778"/>
      <c r="AK264" s="778"/>
      <c r="AL264" s="778"/>
      <c r="AM264" s="778"/>
      <c r="AN264" s="778">
        <v>0.53</v>
      </c>
      <c r="AO264" s="788"/>
      <c r="AP264" s="818"/>
      <c r="AQ264" s="819"/>
      <c r="AR264" s="819"/>
      <c r="AS264" s="788"/>
      <c r="AT264" s="789"/>
      <c r="AU264" s="789"/>
      <c r="AV264" s="789"/>
      <c r="AW264" s="789"/>
      <c r="AX264" s="789"/>
      <c r="AY264" s="789"/>
      <c r="AZ264" s="789"/>
      <c r="BA264" s="784"/>
      <c r="BB264" s="785"/>
      <c r="BC264" s="785"/>
      <c r="BD264" s="788"/>
      <c r="BE264" s="789"/>
      <c r="BF264" s="789"/>
      <c r="BG264" s="789"/>
      <c r="BH264" s="789"/>
      <c r="BI264" s="789"/>
      <c r="BJ264" s="789"/>
      <c r="BK264" s="788"/>
      <c r="BL264" s="784"/>
      <c r="BM264" s="785"/>
      <c r="BN264" s="785"/>
      <c r="BO264" s="35">
        <f t="shared" si="261"/>
        <v>23.830000000000002</v>
      </c>
      <c r="BP264" s="95"/>
      <c r="BQ264" s="95"/>
      <c r="BR264" s="95"/>
      <c r="BS264" s="95"/>
      <c r="BT264" s="95"/>
      <c r="BU264" s="95"/>
      <c r="BV264" s="35">
        <f t="shared" si="262"/>
        <v>29.66</v>
      </c>
    </row>
    <row r="265" spans="1:74" ht="15" customHeight="1" x14ac:dyDescent="0.25">
      <c r="A265" s="821"/>
      <c r="B265" s="778" t="s">
        <v>613</v>
      </c>
      <c r="C265" s="778"/>
      <c r="D265" s="778"/>
      <c r="E265" s="778"/>
      <c r="F265" s="778"/>
      <c r="G265" s="778"/>
      <c r="H265" s="778"/>
      <c r="I265" s="778"/>
      <c r="J265" s="778"/>
      <c r="K265" s="778"/>
      <c r="L265" s="778"/>
      <c r="M265" s="778">
        <v>13.5</v>
      </c>
      <c r="N265" s="778">
        <v>22</v>
      </c>
      <c r="O265" s="778">
        <v>0.53</v>
      </c>
      <c r="P265" s="778"/>
      <c r="Q265" s="778"/>
      <c r="R265" s="778"/>
      <c r="S265" s="778"/>
      <c r="T265" s="778"/>
      <c r="U265" s="778"/>
      <c r="V265" s="778"/>
      <c r="W265" s="778"/>
      <c r="X265" s="778"/>
      <c r="Y265" s="778"/>
      <c r="Z265" s="778"/>
      <c r="AA265" s="778"/>
      <c r="AB265" s="778"/>
      <c r="AC265" s="778"/>
      <c r="AD265" s="778"/>
      <c r="AE265" s="778"/>
      <c r="AF265" s="778"/>
      <c r="AG265" s="778"/>
      <c r="AH265" s="778"/>
      <c r="AI265" s="778"/>
      <c r="AJ265" s="778"/>
      <c r="AK265" s="778"/>
      <c r="AL265" s="778"/>
      <c r="AM265" s="778"/>
      <c r="AN265" s="778">
        <v>0.53</v>
      </c>
      <c r="AO265" s="788"/>
      <c r="AP265" s="818"/>
      <c r="AQ265" s="819"/>
      <c r="AR265" s="819"/>
      <c r="AS265" s="788"/>
      <c r="AT265" s="789"/>
      <c r="AU265" s="789"/>
      <c r="AV265" s="789"/>
      <c r="AW265" s="789"/>
      <c r="AX265" s="789"/>
      <c r="AY265" s="789"/>
      <c r="AZ265" s="789"/>
      <c r="BA265" s="784"/>
      <c r="BB265" s="785"/>
      <c r="BC265" s="785"/>
      <c r="BD265" s="788"/>
      <c r="BE265" s="789"/>
      <c r="BF265" s="789"/>
      <c r="BG265" s="789"/>
      <c r="BH265" s="789"/>
      <c r="BI265" s="789"/>
      <c r="BJ265" s="789"/>
      <c r="BK265" s="788"/>
      <c r="BL265" s="784"/>
      <c r="BM265" s="785"/>
      <c r="BN265" s="785"/>
      <c r="BO265" s="35">
        <f t="shared" si="261"/>
        <v>14.03</v>
      </c>
      <c r="BP265" s="95"/>
      <c r="BQ265" s="95"/>
      <c r="BR265" s="95"/>
      <c r="BS265" s="95"/>
      <c r="BT265" s="95"/>
      <c r="BU265" s="95"/>
      <c r="BV265" s="35">
        <f t="shared" si="262"/>
        <v>22.53</v>
      </c>
    </row>
    <row r="266" spans="1:74" ht="15" customHeight="1" x14ac:dyDescent="0.25">
      <c r="A266" s="44">
        <v>208</v>
      </c>
      <c r="B266" s="778" t="s">
        <v>614</v>
      </c>
      <c r="C266" s="778"/>
      <c r="D266" s="778"/>
      <c r="E266" s="778"/>
      <c r="F266" s="778"/>
      <c r="G266" s="778"/>
      <c r="H266" s="778"/>
      <c r="I266" s="778"/>
      <c r="J266" s="778"/>
      <c r="K266" s="778"/>
      <c r="L266" s="778"/>
      <c r="M266" s="778"/>
      <c r="N266" s="778"/>
      <c r="O266" s="778"/>
      <c r="P266" s="778"/>
      <c r="Q266" s="778"/>
      <c r="R266" s="778"/>
      <c r="S266" s="778"/>
      <c r="T266" s="778"/>
      <c r="U266" s="778"/>
      <c r="V266" s="778"/>
      <c r="W266" s="778"/>
      <c r="X266" s="778"/>
      <c r="Y266" s="778"/>
      <c r="Z266" s="778"/>
      <c r="AA266" s="778"/>
      <c r="AB266" s="778"/>
      <c r="AC266" s="778"/>
      <c r="AD266" s="778"/>
      <c r="AE266" s="778"/>
      <c r="AF266" s="778"/>
      <c r="AG266" s="778"/>
      <c r="AH266" s="778"/>
      <c r="AI266" s="778"/>
      <c r="AJ266" s="778"/>
      <c r="AK266" s="778"/>
      <c r="AL266" s="778"/>
      <c r="AM266" s="778"/>
      <c r="AN266" s="778"/>
      <c r="AO266" s="788"/>
      <c r="AP266" s="818"/>
      <c r="AQ266" s="819"/>
      <c r="AR266" s="819"/>
      <c r="AS266" s="788"/>
      <c r="AT266" s="789"/>
      <c r="AU266" s="789"/>
      <c r="AV266" s="789"/>
      <c r="AW266" s="789"/>
      <c r="AX266" s="789"/>
      <c r="AY266" s="789"/>
      <c r="AZ266" s="789"/>
      <c r="BA266" s="784"/>
      <c r="BB266" s="785"/>
      <c r="BC266" s="785"/>
      <c r="BD266" s="788"/>
      <c r="BE266" s="789"/>
      <c r="BF266" s="789"/>
      <c r="BG266" s="789"/>
      <c r="BH266" s="789"/>
      <c r="BI266" s="789"/>
      <c r="BJ266" s="789"/>
      <c r="BK266" s="788"/>
      <c r="BL266" s="784"/>
      <c r="BM266" s="785"/>
      <c r="BN266" s="785"/>
      <c r="BO266" s="95"/>
      <c r="BP266" s="95"/>
      <c r="BQ266" s="95"/>
      <c r="BR266" s="95"/>
      <c r="BS266" s="95"/>
      <c r="BT266" s="95"/>
      <c r="BU266" s="95"/>
      <c r="BV266" s="95"/>
    </row>
    <row r="267" spans="1:74" ht="15" customHeight="1" x14ac:dyDescent="0.25">
      <c r="A267" s="817"/>
      <c r="B267" s="778" t="s">
        <v>615</v>
      </c>
      <c r="C267" s="778"/>
      <c r="D267" s="778"/>
      <c r="E267" s="778"/>
      <c r="F267" s="778"/>
      <c r="G267" s="778"/>
      <c r="H267" s="778"/>
      <c r="I267" s="778"/>
      <c r="J267" s="778"/>
      <c r="K267" s="778"/>
      <c r="L267" s="778"/>
      <c r="M267" s="778"/>
      <c r="N267" s="778"/>
      <c r="O267" s="778"/>
      <c r="P267" s="778"/>
      <c r="Q267" s="778"/>
      <c r="R267" s="778"/>
      <c r="S267" s="778"/>
      <c r="T267" s="778"/>
      <c r="U267" s="778"/>
      <c r="V267" s="778"/>
      <c r="W267" s="778"/>
      <c r="X267" s="778"/>
      <c r="Y267" s="778"/>
      <c r="Z267" s="778"/>
      <c r="AA267" s="778"/>
      <c r="AB267" s="778"/>
      <c r="AC267" s="778"/>
      <c r="AD267" s="778"/>
      <c r="AE267" s="778"/>
      <c r="AF267" s="778"/>
      <c r="AG267" s="778"/>
      <c r="AH267" s="778"/>
      <c r="AI267" s="778"/>
      <c r="AJ267" s="778"/>
      <c r="AK267" s="778"/>
      <c r="AL267" s="778"/>
      <c r="AM267" s="778"/>
      <c r="AN267" s="778"/>
      <c r="AO267" s="788"/>
      <c r="AP267" s="818"/>
      <c r="AQ267" s="819"/>
      <c r="AR267" s="819"/>
      <c r="AS267" s="788"/>
      <c r="AT267" s="789"/>
      <c r="AU267" s="789"/>
      <c r="AV267" s="789"/>
      <c r="AW267" s="789"/>
      <c r="AX267" s="789"/>
      <c r="AY267" s="789"/>
      <c r="AZ267" s="789"/>
      <c r="BA267" s="784"/>
      <c r="BB267" s="785"/>
      <c r="BC267" s="785"/>
      <c r="BD267" s="788"/>
      <c r="BE267" s="789"/>
      <c r="BF267" s="789"/>
      <c r="BG267" s="789"/>
      <c r="BH267" s="789"/>
      <c r="BI267" s="789"/>
      <c r="BJ267" s="789"/>
      <c r="BK267" s="788"/>
      <c r="BL267" s="784"/>
      <c r="BM267" s="785"/>
      <c r="BN267" s="785"/>
      <c r="BO267" s="95"/>
      <c r="BP267" s="95"/>
      <c r="BQ267" s="95"/>
      <c r="BR267" s="95"/>
      <c r="BS267" s="95"/>
      <c r="BT267" s="95"/>
      <c r="BU267" s="95"/>
      <c r="BV267" s="95"/>
    </row>
    <row r="268" spans="1:74" ht="15" customHeight="1" x14ac:dyDescent="0.25">
      <c r="A268" s="822"/>
      <c r="B268" s="778" t="s">
        <v>616</v>
      </c>
      <c r="C268" s="778"/>
      <c r="D268" s="778"/>
      <c r="E268" s="778"/>
      <c r="F268" s="778"/>
      <c r="G268" s="778"/>
      <c r="H268" s="778"/>
      <c r="I268" s="778"/>
      <c r="J268" s="778"/>
      <c r="K268" s="778"/>
      <c r="L268" s="778"/>
      <c r="M268" s="778">
        <v>36</v>
      </c>
      <c r="N268" s="778">
        <v>45</v>
      </c>
      <c r="O268" s="778">
        <v>0.53</v>
      </c>
      <c r="P268" s="778">
        <f t="shared" ref="P268:P270" si="263">SUM(M268+O268)</f>
        <v>36.53</v>
      </c>
      <c r="Q268" s="778">
        <f t="shared" ref="Q268:Q270" si="264">SUM(N268+O268)</f>
        <v>45.53</v>
      </c>
      <c r="R268" s="778"/>
      <c r="S268" s="778"/>
      <c r="T268" s="778"/>
      <c r="U268" s="778"/>
      <c r="V268" s="778"/>
      <c r="W268" s="778"/>
      <c r="X268" s="778"/>
      <c r="Y268" s="778"/>
      <c r="Z268" s="778"/>
      <c r="AA268" s="778"/>
      <c r="AB268" s="778"/>
      <c r="AC268" s="778"/>
      <c r="AD268" s="778"/>
      <c r="AE268" s="778"/>
      <c r="AF268" s="778"/>
      <c r="AG268" s="778"/>
      <c r="AH268" s="778"/>
      <c r="AI268" s="778"/>
      <c r="AJ268" s="778"/>
      <c r="AK268" s="778"/>
      <c r="AL268" s="778"/>
      <c r="AM268" s="778"/>
      <c r="AN268" s="778">
        <v>0.53</v>
      </c>
      <c r="AO268" s="788"/>
      <c r="AP268" s="818"/>
      <c r="AQ268" s="819"/>
      <c r="AR268" s="819"/>
      <c r="AS268" s="788"/>
      <c r="AT268" s="789"/>
      <c r="AU268" s="789"/>
      <c r="AV268" s="789"/>
      <c r="AW268" s="789"/>
      <c r="AX268" s="789"/>
      <c r="AY268" s="789"/>
      <c r="AZ268" s="789"/>
      <c r="BA268" s="784"/>
      <c r="BB268" s="785"/>
      <c r="BC268" s="785"/>
      <c r="BD268" s="788"/>
      <c r="BE268" s="789"/>
      <c r="BF268" s="789"/>
      <c r="BG268" s="789"/>
      <c r="BH268" s="789"/>
      <c r="BI268" s="789"/>
      <c r="BJ268" s="789"/>
      <c r="BK268" s="788"/>
      <c r="BL268" s="784"/>
      <c r="BM268" s="785"/>
      <c r="BN268" s="785"/>
      <c r="BO268" s="35">
        <f t="shared" ref="BO268:BO272" si="265">SUM(M268+AN268)</f>
        <v>36.53</v>
      </c>
      <c r="BP268" s="95"/>
      <c r="BQ268" s="95"/>
      <c r="BR268" s="95"/>
      <c r="BS268" s="95"/>
      <c r="BT268" s="95"/>
      <c r="BU268" s="95"/>
      <c r="BV268" s="35">
        <f t="shared" ref="BV268:BV272" si="266">SUM(N268+AN268)</f>
        <v>45.53</v>
      </c>
    </row>
    <row r="269" spans="1:74" ht="15" customHeight="1" x14ac:dyDescent="0.25">
      <c r="A269" s="822"/>
      <c r="B269" s="778" t="s">
        <v>617</v>
      </c>
      <c r="C269" s="778"/>
      <c r="D269" s="778"/>
      <c r="E269" s="778"/>
      <c r="F269" s="778"/>
      <c r="G269" s="778"/>
      <c r="H269" s="778"/>
      <c r="I269" s="778"/>
      <c r="J269" s="778"/>
      <c r="K269" s="778"/>
      <c r="L269" s="778"/>
      <c r="M269" s="778">
        <v>38</v>
      </c>
      <c r="N269" s="778">
        <v>47.5</v>
      </c>
      <c r="O269" s="778">
        <v>0.53</v>
      </c>
      <c r="P269" s="778">
        <f t="shared" si="263"/>
        <v>38.53</v>
      </c>
      <c r="Q269" s="778">
        <f t="shared" si="264"/>
        <v>48.03</v>
      </c>
      <c r="R269" s="778"/>
      <c r="S269" s="778"/>
      <c r="T269" s="778"/>
      <c r="U269" s="778"/>
      <c r="V269" s="778"/>
      <c r="W269" s="778"/>
      <c r="X269" s="778"/>
      <c r="Y269" s="778"/>
      <c r="Z269" s="778"/>
      <c r="AA269" s="778"/>
      <c r="AB269" s="778"/>
      <c r="AC269" s="778"/>
      <c r="AD269" s="778"/>
      <c r="AE269" s="778"/>
      <c r="AF269" s="778"/>
      <c r="AG269" s="778"/>
      <c r="AH269" s="778"/>
      <c r="AI269" s="778"/>
      <c r="AJ269" s="778"/>
      <c r="AK269" s="778"/>
      <c r="AL269" s="778"/>
      <c r="AM269" s="778"/>
      <c r="AN269" s="778">
        <v>0.53</v>
      </c>
      <c r="AO269" s="788"/>
      <c r="AP269" s="818"/>
      <c r="AQ269" s="819"/>
      <c r="AR269" s="819"/>
      <c r="AS269" s="788"/>
      <c r="AT269" s="789"/>
      <c r="AU269" s="789"/>
      <c r="AV269" s="789"/>
      <c r="AW269" s="789"/>
      <c r="AX269" s="789"/>
      <c r="AY269" s="789"/>
      <c r="AZ269" s="789"/>
      <c r="BA269" s="784"/>
      <c r="BB269" s="785"/>
      <c r="BC269" s="785"/>
      <c r="BD269" s="788"/>
      <c r="BE269" s="789"/>
      <c r="BF269" s="789"/>
      <c r="BG269" s="789"/>
      <c r="BH269" s="789"/>
      <c r="BI269" s="789"/>
      <c r="BJ269" s="789"/>
      <c r="BK269" s="788"/>
      <c r="BL269" s="784"/>
      <c r="BM269" s="785"/>
      <c r="BN269" s="785"/>
      <c r="BO269" s="35">
        <f t="shared" si="265"/>
        <v>38.53</v>
      </c>
      <c r="BP269" s="95"/>
      <c r="BQ269" s="95"/>
      <c r="BR269" s="95"/>
      <c r="BS269" s="95"/>
      <c r="BT269" s="95"/>
      <c r="BU269" s="95"/>
      <c r="BV269" s="35">
        <f t="shared" si="266"/>
        <v>48.03</v>
      </c>
    </row>
    <row r="270" spans="1:74" ht="15" customHeight="1" x14ac:dyDescent="0.25">
      <c r="A270" s="822"/>
      <c r="B270" s="778" t="s">
        <v>618</v>
      </c>
      <c r="C270" s="778"/>
      <c r="D270" s="778"/>
      <c r="E270" s="778"/>
      <c r="F270" s="778"/>
      <c r="G270" s="778"/>
      <c r="H270" s="778"/>
      <c r="I270" s="778"/>
      <c r="J270" s="778"/>
      <c r="K270" s="778"/>
      <c r="L270" s="778"/>
      <c r="M270" s="778">
        <v>38</v>
      </c>
      <c r="N270" s="778">
        <v>47.5</v>
      </c>
      <c r="O270" s="778">
        <v>1.51</v>
      </c>
      <c r="P270" s="778">
        <f t="shared" si="263"/>
        <v>39.51</v>
      </c>
      <c r="Q270" s="778">
        <f t="shared" si="264"/>
        <v>49.01</v>
      </c>
      <c r="R270" s="778"/>
      <c r="S270" s="778"/>
      <c r="T270" s="778"/>
      <c r="U270" s="778"/>
      <c r="V270" s="778"/>
      <c r="W270" s="778"/>
      <c r="X270" s="778"/>
      <c r="Y270" s="778"/>
      <c r="Z270" s="778"/>
      <c r="AA270" s="778"/>
      <c r="AB270" s="778"/>
      <c r="AC270" s="778"/>
      <c r="AD270" s="778"/>
      <c r="AE270" s="778"/>
      <c r="AF270" s="778"/>
      <c r="AG270" s="778"/>
      <c r="AH270" s="778"/>
      <c r="AI270" s="778"/>
      <c r="AJ270" s="778"/>
      <c r="AK270" s="778"/>
      <c r="AL270" s="778"/>
      <c r="AM270" s="778"/>
      <c r="AN270" s="778">
        <v>1.51</v>
      </c>
      <c r="AO270" s="788"/>
      <c r="AP270" s="818"/>
      <c r="AQ270" s="819"/>
      <c r="AR270" s="819"/>
      <c r="AS270" s="788"/>
      <c r="AT270" s="789"/>
      <c r="AU270" s="789"/>
      <c r="AV270" s="789"/>
      <c r="AW270" s="789"/>
      <c r="AX270" s="789"/>
      <c r="AY270" s="789"/>
      <c r="AZ270" s="789"/>
      <c r="BA270" s="784"/>
      <c r="BB270" s="785"/>
      <c r="BC270" s="785"/>
      <c r="BD270" s="788"/>
      <c r="BE270" s="789"/>
      <c r="BF270" s="789"/>
      <c r="BG270" s="789"/>
      <c r="BH270" s="789"/>
      <c r="BI270" s="789"/>
      <c r="BJ270" s="789"/>
      <c r="BK270" s="788"/>
      <c r="BL270" s="784"/>
      <c r="BM270" s="785"/>
      <c r="BN270" s="785"/>
      <c r="BO270" s="35">
        <f t="shared" si="265"/>
        <v>39.51</v>
      </c>
      <c r="BP270" s="95"/>
      <c r="BQ270" s="95"/>
      <c r="BR270" s="95"/>
      <c r="BS270" s="95"/>
      <c r="BT270" s="95"/>
      <c r="BU270" s="95"/>
      <c r="BV270" s="35">
        <f t="shared" si="266"/>
        <v>49.01</v>
      </c>
    </row>
    <row r="271" spans="1:74" ht="15" customHeight="1" x14ac:dyDescent="0.25">
      <c r="A271" s="821"/>
      <c r="B271" s="778" t="s">
        <v>619</v>
      </c>
      <c r="C271" s="778"/>
      <c r="D271" s="778"/>
      <c r="E271" s="778"/>
      <c r="F271" s="778"/>
      <c r="G271" s="778"/>
      <c r="H271" s="778"/>
      <c r="I271" s="778"/>
      <c r="J271" s="778"/>
      <c r="K271" s="778"/>
      <c r="L271" s="778"/>
      <c r="M271" s="778">
        <v>40</v>
      </c>
      <c r="N271" s="778">
        <v>50</v>
      </c>
      <c r="O271" s="778">
        <v>0.53</v>
      </c>
      <c r="P271" s="778">
        <f>SUM(M271+O271)</f>
        <v>40.53</v>
      </c>
      <c r="Q271" s="778">
        <f>SUM(N271+O271)</f>
        <v>50.53</v>
      </c>
      <c r="R271" s="778"/>
      <c r="S271" s="778"/>
      <c r="T271" s="778"/>
      <c r="U271" s="778"/>
      <c r="V271" s="778"/>
      <c r="W271" s="778"/>
      <c r="X271" s="778"/>
      <c r="Y271" s="778"/>
      <c r="Z271" s="778"/>
      <c r="AA271" s="778"/>
      <c r="AB271" s="778"/>
      <c r="AC271" s="778"/>
      <c r="AD271" s="778"/>
      <c r="AE271" s="778"/>
      <c r="AF271" s="778"/>
      <c r="AG271" s="778"/>
      <c r="AH271" s="778"/>
      <c r="AI271" s="778"/>
      <c r="AJ271" s="778"/>
      <c r="AK271" s="778"/>
      <c r="AL271" s="778"/>
      <c r="AM271" s="778"/>
      <c r="AN271" s="778">
        <v>0.53</v>
      </c>
      <c r="AO271" s="788"/>
      <c r="AP271" s="818"/>
      <c r="AQ271" s="819"/>
      <c r="AR271" s="819"/>
      <c r="AS271" s="788"/>
      <c r="AT271" s="789"/>
      <c r="AU271" s="789"/>
      <c r="AV271" s="789"/>
      <c r="AW271" s="789"/>
      <c r="AX271" s="789"/>
      <c r="AY271" s="789"/>
      <c r="AZ271" s="789"/>
      <c r="BA271" s="784"/>
      <c r="BB271" s="785"/>
      <c r="BC271" s="785"/>
      <c r="BD271" s="788"/>
      <c r="BE271" s="789"/>
      <c r="BF271" s="789"/>
      <c r="BG271" s="789"/>
      <c r="BH271" s="789"/>
      <c r="BI271" s="789"/>
      <c r="BJ271" s="789"/>
      <c r="BK271" s="788"/>
      <c r="BL271" s="784"/>
      <c r="BM271" s="785"/>
      <c r="BN271" s="785"/>
      <c r="BO271" s="35">
        <f t="shared" si="265"/>
        <v>40.53</v>
      </c>
      <c r="BP271" s="95"/>
      <c r="BQ271" s="95"/>
      <c r="BR271" s="95"/>
      <c r="BS271" s="95"/>
      <c r="BT271" s="95"/>
      <c r="BU271" s="95"/>
      <c r="BV271" s="35">
        <f t="shared" si="266"/>
        <v>50.53</v>
      </c>
    </row>
    <row r="272" spans="1:74" ht="15" customHeight="1" x14ac:dyDescent="0.25">
      <c r="A272" s="821"/>
      <c r="B272" s="778" t="s">
        <v>620</v>
      </c>
      <c r="C272" s="778"/>
      <c r="D272" s="778"/>
      <c r="E272" s="778"/>
      <c r="F272" s="778"/>
      <c r="G272" s="778"/>
      <c r="H272" s="778"/>
      <c r="I272" s="778"/>
      <c r="J272" s="778"/>
      <c r="K272" s="778"/>
      <c r="L272" s="778"/>
      <c r="M272" s="778">
        <v>40</v>
      </c>
      <c r="N272" s="778">
        <v>50</v>
      </c>
      <c r="O272" s="778">
        <v>1.51</v>
      </c>
      <c r="P272" s="778">
        <f>SUM(M272+O272)</f>
        <v>41.51</v>
      </c>
      <c r="Q272" s="778">
        <f>SUM(N272+O272)</f>
        <v>51.51</v>
      </c>
      <c r="R272" s="778"/>
      <c r="S272" s="778"/>
      <c r="T272" s="778"/>
      <c r="U272" s="778"/>
      <c r="V272" s="778"/>
      <c r="W272" s="778"/>
      <c r="X272" s="778"/>
      <c r="Y272" s="778"/>
      <c r="Z272" s="778"/>
      <c r="AA272" s="778"/>
      <c r="AB272" s="778"/>
      <c r="AC272" s="778"/>
      <c r="AD272" s="778"/>
      <c r="AE272" s="778"/>
      <c r="AF272" s="778"/>
      <c r="AG272" s="778"/>
      <c r="AH272" s="778"/>
      <c r="AI272" s="778"/>
      <c r="AJ272" s="778"/>
      <c r="AK272" s="778"/>
      <c r="AL272" s="778"/>
      <c r="AM272" s="778"/>
      <c r="AN272" s="778">
        <v>1.51</v>
      </c>
      <c r="AO272" s="788"/>
      <c r="AP272" s="818"/>
      <c r="AQ272" s="819"/>
      <c r="AR272" s="819"/>
      <c r="AS272" s="788"/>
      <c r="AT272" s="789"/>
      <c r="AU272" s="789"/>
      <c r="AV272" s="789"/>
      <c r="AW272" s="789"/>
      <c r="AX272" s="789"/>
      <c r="AY272" s="789"/>
      <c r="AZ272" s="789"/>
      <c r="BA272" s="784"/>
      <c r="BB272" s="785"/>
      <c r="BC272" s="785"/>
      <c r="BD272" s="788"/>
      <c r="BE272" s="789"/>
      <c r="BF272" s="789"/>
      <c r="BG272" s="789"/>
      <c r="BH272" s="789"/>
      <c r="BI272" s="789"/>
      <c r="BJ272" s="789"/>
      <c r="BK272" s="788"/>
      <c r="BL272" s="784"/>
      <c r="BM272" s="785"/>
      <c r="BN272" s="785"/>
      <c r="BO272" s="35">
        <f t="shared" si="265"/>
        <v>41.51</v>
      </c>
      <c r="BP272" s="95"/>
      <c r="BQ272" s="95"/>
      <c r="BR272" s="95"/>
      <c r="BS272" s="95"/>
      <c r="BT272" s="95"/>
      <c r="BU272" s="95"/>
      <c r="BV272" s="35">
        <f t="shared" si="266"/>
        <v>51.51</v>
      </c>
    </row>
    <row r="273" spans="1:79" x14ac:dyDescent="0.25">
      <c r="A273" s="121"/>
      <c r="B273" s="122"/>
      <c r="C273" s="122"/>
      <c r="D273" s="122"/>
      <c r="E273" s="123"/>
      <c r="F273" s="122"/>
      <c r="G273" s="11" t="s">
        <v>11</v>
      </c>
      <c r="H273" s="12"/>
      <c r="I273" s="11" t="s">
        <v>12</v>
      </c>
      <c r="J273" s="13" t="s">
        <v>13</v>
      </c>
      <c r="K273" s="11" t="s">
        <v>11</v>
      </c>
      <c r="L273" s="11" t="s">
        <v>12</v>
      </c>
      <c r="M273" s="722"/>
      <c r="N273" s="722"/>
      <c r="O273" s="722"/>
      <c r="P273" s="722"/>
      <c r="Q273" s="722"/>
      <c r="R273" s="722"/>
      <c r="S273" s="722"/>
      <c r="T273" s="722"/>
      <c r="U273" s="722"/>
      <c r="V273" s="722"/>
      <c r="W273" s="722"/>
      <c r="X273" s="722"/>
      <c r="Y273" s="722"/>
      <c r="Z273" s="722"/>
      <c r="AA273" s="722"/>
      <c r="AB273" s="722"/>
      <c r="AC273" s="722"/>
      <c r="AD273" s="722"/>
      <c r="AE273" s="722"/>
      <c r="AF273" s="722"/>
      <c r="AG273" s="722"/>
      <c r="AH273" s="722"/>
      <c r="AI273" s="722"/>
      <c r="AJ273" s="722"/>
      <c r="AK273" s="722"/>
      <c r="AL273" s="722"/>
      <c r="AM273" s="722"/>
      <c r="AN273" s="14"/>
      <c r="AO273" s="15" t="s">
        <v>15</v>
      </c>
      <c r="AP273" s="16" t="s">
        <v>16</v>
      </c>
      <c r="AQ273" s="16"/>
      <c r="AR273" s="16"/>
      <c r="AS273" s="15" t="s">
        <v>11</v>
      </c>
      <c r="AT273" s="17" t="s">
        <v>17</v>
      </c>
      <c r="AU273" s="17"/>
      <c r="AV273" s="15" t="s">
        <v>15</v>
      </c>
      <c r="AW273" s="17"/>
      <c r="AX273" s="17" t="s">
        <v>16</v>
      </c>
      <c r="AY273" s="17" t="s">
        <v>16</v>
      </c>
      <c r="AZ273" s="17"/>
      <c r="BA273" s="15" t="s">
        <v>12</v>
      </c>
      <c r="BB273" s="15" t="s">
        <v>16</v>
      </c>
      <c r="BC273" s="17" t="s">
        <v>17</v>
      </c>
      <c r="BD273" s="15" t="s">
        <v>11</v>
      </c>
      <c r="BE273" s="17" t="s">
        <v>17</v>
      </c>
      <c r="BF273" s="17"/>
      <c r="BG273" s="15" t="s">
        <v>15</v>
      </c>
      <c r="BH273" s="17"/>
      <c r="BI273" s="17" t="s">
        <v>16</v>
      </c>
      <c r="BJ273" s="17" t="s">
        <v>16</v>
      </c>
      <c r="BK273" s="17"/>
      <c r="BL273" s="15" t="s">
        <v>12</v>
      </c>
      <c r="BM273" s="15" t="s">
        <v>16</v>
      </c>
      <c r="BN273" s="17" t="s">
        <v>17</v>
      </c>
      <c r="BO273" s="95"/>
      <c r="BP273" s="95"/>
      <c r="BQ273" s="95"/>
      <c r="BR273" s="95"/>
      <c r="BS273" s="95"/>
      <c r="BT273" s="95"/>
      <c r="BU273" s="95"/>
      <c r="BV273" s="95"/>
    </row>
    <row r="274" spans="1:79" x14ac:dyDescent="0.25">
      <c r="A274" s="52">
        <v>209</v>
      </c>
      <c r="B274" s="45" t="s">
        <v>221</v>
      </c>
      <c r="C274" s="46"/>
      <c r="D274" s="46"/>
      <c r="E274" s="39"/>
      <c r="F274" s="509"/>
      <c r="G274" s="22">
        <v>3.45</v>
      </c>
      <c r="H274" s="569"/>
      <c r="I274" s="22">
        <v>3.45</v>
      </c>
      <c r="J274" s="104"/>
      <c r="K274" s="652">
        <f t="shared" ref="K274" si="267">SUM(BD274-AN274)</f>
        <v>3.7296000000000005</v>
      </c>
      <c r="L274" s="652">
        <f t="shared" ref="L274" si="268">SUM(BL274-AN274)</f>
        <v>3.9160000000000004</v>
      </c>
      <c r="M274" s="820">
        <f t="shared" ref="M274" si="269">SUM(BO274-AN274)</f>
        <v>3.9765800000000002</v>
      </c>
      <c r="N274" s="820">
        <f t="shared" ref="N274" si="270">SUM(BV274-AN274)</f>
        <v>4.1723000000000008</v>
      </c>
      <c r="O274" s="766"/>
      <c r="P274" s="766"/>
      <c r="Q274" s="766"/>
      <c r="R274" s="766"/>
      <c r="S274" s="766"/>
      <c r="T274" s="766"/>
      <c r="U274" s="766"/>
      <c r="V274" s="766"/>
      <c r="W274" s="766"/>
      <c r="X274" s="766"/>
      <c r="Y274" s="766"/>
      <c r="Z274" s="766"/>
      <c r="AA274" s="766"/>
      <c r="AB274" s="766"/>
      <c r="AC274" s="766"/>
      <c r="AD274" s="766"/>
      <c r="AE274" s="766"/>
      <c r="AF274" s="766"/>
      <c r="AG274" s="766"/>
      <c r="AH274" s="766"/>
      <c r="AI274" s="766"/>
      <c r="AJ274" s="766"/>
      <c r="AK274" s="766"/>
      <c r="AL274" s="766"/>
      <c r="AM274" s="766"/>
      <c r="AN274" s="126">
        <v>1.21</v>
      </c>
      <c r="AO274" s="521">
        <f>G274+J274</f>
        <v>3.45</v>
      </c>
      <c r="AP274" s="91">
        <f>ROUND(G274-G274*5%+J274,-2)</f>
        <v>0</v>
      </c>
      <c r="AQ274" s="27"/>
      <c r="AR274" s="27"/>
      <c r="AS274" s="28">
        <f>SUM(G274+AN274)</f>
        <v>4.66</v>
      </c>
      <c r="AT274" s="124">
        <f>SUM(G274-G274*5%+AN274)</f>
        <v>4.4875000000000007</v>
      </c>
      <c r="AU274" s="27"/>
      <c r="AV274" s="568">
        <f>SUM(I274+J274)</f>
        <v>3.45</v>
      </c>
      <c r="AW274" s="85"/>
      <c r="AX274" s="125">
        <f>ROUND(I274-I274*5%+J274,-2)</f>
        <v>0</v>
      </c>
      <c r="AY274" s="33">
        <f>SUM(G274-G274*5%+AN274)</f>
        <v>4.4875000000000007</v>
      </c>
      <c r="AZ274" s="33"/>
      <c r="BA274" s="34">
        <f>SUM(I274+AN274)</f>
        <v>4.66</v>
      </c>
      <c r="BB274" s="35">
        <f>SUM(I274-I274*5%+AN274)</f>
        <v>4.4875000000000007</v>
      </c>
      <c r="BC274" s="36">
        <f>SUM(I274-I274*5%+AN274)</f>
        <v>4.4875000000000007</v>
      </c>
      <c r="BD274" s="35">
        <f t="shared" ref="BD274" si="271">SUM(AS274+AS274*6%)</f>
        <v>4.9396000000000004</v>
      </c>
      <c r="BE274" s="1"/>
      <c r="BF274" s="1"/>
      <c r="BG274" s="1"/>
      <c r="BH274" s="1"/>
      <c r="BI274" s="1"/>
      <c r="BJ274" s="1"/>
      <c r="BK274" s="1"/>
      <c r="BL274" s="35">
        <f t="shared" ref="BL274" si="272">SUM(BA274*1.1)</f>
        <v>5.1260000000000003</v>
      </c>
      <c r="BM274" s="1"/>
      <c r="BN274" s="1"/>
      <c r="BO274" s="35">
        <f t="shared" ref="BO274" si="273">SUM(BD274+BD274*5%)</f>
        <v>5.1865800000000002</v>
      </c>
      <c r="BP274" s="95"/>
      <c r="BQ274" s="95"/>
      <c r="BR274" s="95"/>
      <c r="BS274" s="95"/>
      <c r="BT274" s="95"/>
      <c r="BU274" s="95"/>
      <c r="BV274" s="35">
        <f t="shared" ref="BV274" si="274">SUM(BL274+BL274*5%)</f>
        <v>5.3823000000000008</v>
      </c>
    </row>
    <row r="275" spans="1:79" ht="15.75" x14ac:dyDescent="0.25">
      <c r="A275" s="56"/>
      <c r="B275" s="869" t="s">
        <v>223</v>
      </c>
      <c r="C275" s="869"/>
      <c r="D275" s="869"/>
      <c r="E275" s="869"/>
      <c r="F275" s="869"/>
      <c r="G275" s="869"/>
      <c r="H275" s="869"/>
      <c r="I275" s="869"/>
      <c r="J275" s="869"/>
      <c r="K275" s="869"/>
      <c r="L275" s="869"/>
      <c r="M275" s="869"/>
      <c r="N275" s="869"/>
      <c r="O275" s="869"/>
      <c r="P275" s="869"/>
      <c r="Q275" s="869"/>
      <c r="R275" s="869"/>
      <c r="S275" s="869"/>
      <c r="T275" s="869"/>
      <c r="U275" s="869"/>
      <c r="V275" s="869"/>
      <c r="W275" s="869"/>
      <c r="X275" s="869"/>
      <c r="Y275" s="869"/>
      <c r="Z275" s="869"/>
      <c r="AA275" s="869"/>
      <c r="AB275" s="869"/>
      <c r="AC275" s="869"/>
      <c r="AD275" s="869"/>
      <c r="AE275" s="869"/>
      <c r="AF275" s="869"/>
      <c r="AG275" s="869"/>
      <c r="AH275" s="869"/>
      <c r="AI275" s="869"/>
      <c r="AJ275" s="869"/>
      <c r="AK275" s="869"/>
      <c r="AL275" s="869"/>
      <c r="AM275" s="869"/>
      <c r="AN275" s="869"/>
      <c r="AO275" s="869"/>
      <c r="AP275" s="869"/>
      <c r="AQ275" s="869"/>
      <c r="AR275" s="869"/>
      <c r="AS275" s="869"/>
      <c r="AT275" s="869"/>
      <c r="AU275" s="869"/>
      <c r="AV275" s="869"/>
      <c r="AW275" s="869"/>
      <c r="AX275" s="869"/>
      <c r="AY275" s="869"/>
      <c r="AZ275" s="869"/>
      <c r="BA275" s="869"/>
      <c r="BB275" s="870"/>
      <c r="BC275" s="19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95"/>
      <c r="BP275" s="95"/>
      <c r="BQ275" s="95"/>
      <c r="BR275" s="95"/>
      <c r="BS275" s="95"/>
      <c r="BT275" s="95"/>
      <c r="BU275" s="95"/>
      <c r="BV275" s="95"/>
    </row>
    <row r="276" spans="1:79" x14ac:dyDescent="0.25">
      <c r="A276" s="44">
        <v>210</v>
      </c>
      <c r="B276" s="54" t="s">
        <v>224</v>
      </c>
      <c r="C276" s="54"/>
      <c r="D276" s="54"/>
      <c r="E276" s="54"/>
      <c r="F276" s="50"/>
      <c r="G276" s="22">
        <v>12.39</v>
      </c>
      <c r="H276" s="55"/>
      <c r="I276" s="22">
        <v>18.170000000000002</v>
      </c>
      <c r="J276" s="58">
        <v>14800</v>
      </c>
      <c r="K276" s="652">
        <f t="shared" ref="K276:K280" si="275">SUM(BD276-AN276)</f>
        <v>13.314600000000002</v>
      </c>
      <c r="L276" s="652">
        <f t="shared" ref="L276:L280" si="276">SUM(BL276-AN276)</f>
        <v>20.289000000000005</v>
      </c>
      <c r="M276" s="766">
        <f t="shared" ref="M276:M278" si="277">SUM(BO276-AN276)</f>
        <v>14.131330000000002</v>
      </c>
      <c r="N276" s="766">
        <f t="shared" ref="N276:N278" si="278">SUM(BV276-AN276)</f>
        <v>21.454450000000005</v>
      </c>
      <c r="O276" s="766"/>
      <c r="P276" s="766"/>
      <c r="Q276" s="766"/>
      <c r="R276" s="766"/>
      <c r="S276" s="766"/>
      <c r="T276" s="766"/>
      <c r="U276" s="766"/>
      <c r="V276" s="766"/>
      <c r="W276" s="766"/>
      <c r="X276" s="766"/>
      <c r="Y276" s="766"/>
      <c r="Z276" s="766"/>
      <c r="AA276" s="766"/>
      <c r="AB276" s="766"/>
      <c r="AC276" s="766"/>
      <c r="AD276" s="766"/>
      <c r="AE276" s="766"/>
      <c r="AF276" s="766"/>
      <c r="AG276" s="766"/>
      <c r="AH276" s="766"/>
      <c r="AI276" s="766"/>
      <c r="AJ276" s="766"/>
      <c r="AK276" s="766"/>
      <c r="AL276" s="766"/>
      <c r="AM276" s="766"/>
      <c r="AN276" s="501">
        <v>3.02</v>
      </c>
      <c r="AO276" s="84">
        <f t="shared" ref="AO276:AO278" si="279">G276+J276</f>
        <v>14812.39</v>
      </c>
      <c r="AP276" s="91">
        <f t="shared" ref="AP276:AP278" si="280">ROUND(G276-G276*5%+J276,-2)</f>
        <v>14800</v>
      </c>
      <c r="AQ276" s="85"/>
      <c r="AR276" s="85"/>
      <c r="AS276" s="28">
        <f t="shared" ref="AS276:AS278" si="281">SUM(G276+AN276)</f>
        <v>15.41</v>
      </c>
      <c r="AT276" s="124">
        <f t="shared" ref="AT276:AT278" si="282">SUM(G276-G276*5%+AN276)</f>
        <v>14.7905</v>
      </c>
      <c r="AU276" s="85"/>
      <c r="AV276" s="58">
        <f t="shared" ref="AV276:AV278" si="283">SUM(I276+J276)</f>
        <v>14818.17</v>
      </c>
      <c r="AW276" s="85"/>
      <c r="AX276" s="125">
        <f t="shared" ref="AX276:AX278" si="284">ROUND(I276-I276*5%+J276,-2)</f>
        <v>14800</v>
      </c>
      <c r="AY276" s="33">
        <f t="shared" ref="AY276:AY278" si="285">SUM(G276-G276*5%+AN276)</f>
        <v>14.7905</v>
      </c>
      <c r="AZ276" s="33"/>
      <c r="BA276" s="34">
        <f t="shared" ref="BA276:BA278" si="286">SUM(I276+AN276)</f>
        <v>21.19</v>
      </c>
      <c r="BB276" s="35">
        <f t="shared" ref="BB276:BB278" si="287">SUM(I276-I276*5%+AN276)</f>
        <v>20.281500000000001</v>
      </c>
      <c r="BC276" s="36">
        <f t="shared" ref="BC276:BC278" si="288">SUM(I276-I276*5%+AN276)</f>
        <v>20.281500000000001</v>
      </c>
      <c r="BD276" s="35">
        <f t="shared" ref="BD276:BD280" si="289">SUM(AS276+AS276*6%)</f>
        <v>16.334600000000002</v>
      </c>
      <c r="BE276" s="1"/>
      <c r="BF276" s="1"/>
      <c r="BG276" s="1"/>
      <c r="BH276" s="1"/>
      <c r="BI276" s="1"/>
      <c r="BJ276" s="1"/>
      <c r="BK276" s="1"/>
      <c r="BL276" s="35">
        <f t="shared" ref="BL276:BL280" si="290">SUM(BA276*1.1)</f>
        <v>23.309000000000005</v>
      </c>
      <c r="BM276" s="1"/>
      <c r="BN276" s="1"/>
      <c r="BO276" s="35">
        <f>SUM(BD276+BD276*5%)</f>
        <v>17.151330000000002</v>
      </c>
      <c r="BP276" s="95" t="s">
        <v>590</v>
      </c>
      <c r="BQ276" s="95"/>
      <c r="BR276" s="95"/>
      <c r="BS276" s="95"/>
      <c r="BT276" s="95"/>
      <c r="BU276" s="95"/>
      <c r="BV276" s="35">
        <f t="shared" ref="BV276:BV278" si="291">SUM(BL276+BL276*5%)</f>
        <v>24.474450000000004</v>
      </c>
    </row>
    <row r="277" spans="1:79" x14ac:dyDescent="0.25">
      <c r="A277" s="52">
        <v>211</v>
      </c>
      <c r="B277" s="860" t="s">
        <v>225</v>
      </c>
      <c r="C277" s="861"/>
      <c r="D277" s="861"/>
      <c r="E277" s="861"/>
      <c r="F277" s="862"/>
      <c r="G277" s="22">
        <v>4.84</v>
      </c>
      <c r="H277" s="616"/>
      <c r="I277" s="22">
        <v>4.84</v>
      </c>
      <c r="J277" s="617">
        <v>9900</v>
      </c>
      <c r="K277" s="652">
        <f t="shared" si="275"/>
        <v>5.2017999999999986</v>
      </c>
      <c r="L277" s="652">
        <f t="shared" si="276"/>
        <v>5.4429999999999996</v>
      </c>
      <c r="M277" s="766">
        <f t="shared" si="277"/>
        <v>5.5213899999999985</v>
      </c>
      <c r="N277" s="766">
        <f t="shared" si="278"/>
        <v>5.7746499999999994</v>
      </c>
      <c r="O277" s="766"/>
      <c r="P277" s="766"/>
      <c r="Q277" s="766"/>
      <c r="R277" s="766"/>
      <c r="S277" s="766"/>
      <c r="T277" s="766"/>
      <c r="U277" s="766"/>
      <c r="V277" s="766"/>
      <c r="W277" s="766"/>
      <c r="X277" s="766"/>
      <c r="Y277" s="766"/>
      <c r="Z277" s="766"/>
      <c r="AA277" s="766"/>
      <c r="AB277" s="766"/>
      <c r="AC277" s="766"/>
      <c r="AD277" s="766"/>
      <c r="AE277" s="766"/>
      <c r="AF277" s="766"/>
      <c r="AG277" s="766"/>
      <c r="AH277" s="766"/>
      <c r="AI277" s="766"/>
      <c r="AJ277" s="766"/>
      <c r="AK277" s="766"/>
      <c r="AL277" s="766"/>
      <c r="AM277" s="766"/>
      <c r="AN277" s="570">
        <v>1.19</v>
      </c>
      <c r="AO277" s="84">
        <f t="shared" si="279"/>
        <v>9904.84</v>
      </c>
      <c r="AP277" s="91">
        <f t="shared" si="280"/>
        <v>9900</v>
      </c>
      <c r="AQ277" s="85"/>
      <c r="AR277" s="85"/>
      <c r="AS277" s="28">
        <f t="shared" si="281"/>
        <v>6.0299999999999994</v>
      </c>
      <c r="AT277" s="124">
        <f t="shared" si="282"/>
        <v>5.7880000000000003</v>
      </c>
      <c r="AU277" s="85"/>
      <c r="AV277" s="58">
        <f t="shared" si="283"/>
        <v>9904.84</v>
      </c>
      <c r="AW277" s="85"/>
      <c r="AX277" s="125">
        <f t="shared" si="284"/>
        <v>9900</v>
      </c>
      <c r="AY277" s="33">
        <f t="shared" si="285"/>
        <v>5.7880000000000003</v>
      </c>
      <c r="AZ277" s="33"/>
      <c r="BA277" s="34">
        <f t="shared" si="286"/>
        <v>6.0299999999999994</v>
      </c>
      <c r="BB277" s="35">
        <f t="shared" si="287"/>
        <v>5.7880000000000003</v>
      </c>
      <c r="BC277" s="36">
        <f t="shared" si="288"/>
        <v>5.7880000000000003</v>
      </c>
      <c r="BD277" s="35">
        <f t="shared" si="289"/>
        <v>6.391799999999999</v>
      </c>
      <c r="BE277" s="1"/>
      <c r="BF277" s="1"/>
      <c r="BG277" s="1"/>
      <c r="BH277" s="1"/>
      <c r="BI277" s="1"/>
      <c r="BJ277" s="1"/>
      <c r="BK277" s="1"/>
      <c r="BL277" s="35">
        <f t="shared" si="290"/>
        <v>6.633</v>
      </c>
      <c r="BM277" s="1"/>
      <c r="BN277" s="1"/>
      <c r="BO277" s="35">
        <f t="shared" ref="BO277:BO278" si="292">SUM(BD277+BD277*5%)</f>
        <v>6.7113899999999989</v>
      </c>
      <c r="BP277" s="95"/>
      <c r="BQ277" s="95"/>
      <c r="BR277" s="95"/>
      <c r="BS277" s="95"/>
      <c r="BT277" s="95"/>
      <c r="BU277" s="95"/>
      <c r="BV277" s="35">
        <f t="shared" si="291"/>
        <v>6.9646499999999998</v>
      </c>
    </row>
    <row r="278" spans="1:79" x14ac:dyDescent="0.25">
      <c r="A278" s="44">
        <v>212</v>
      </c>
      <c r="B278" s="53" t="s">
        <v>226</v>
      </c>
      <c r="C278" s="54"/>
      <c r="D278" s="54"/>
      <c r="E278" s="54"/>
      <c r="F278" s="61"/>
      <c r="G278" s="22">
        <v>10.84</v>
      </c>
      <c r="H278" s="55"/>
      <c r="I278" s="22">
        <v>27.26</v>
      </c>
      <c r="J278" s="58">
        <v>12600</v>
      </c>
      <c r="K278" s="652">
        <f t="shared" si="275"/>
        <v>11.644600000000001</v>
      </c>
      <c r="L278" s="652">
        <f t="shared" si="276"/>
        <v>30.243000000000002</v>
      </c>
      <c r="M278" s="766">
        <f t="shared" si="277"/>
        <v>12.35533</v>
      </c>
      <c r="N278" s="766">
        <f t="shared" si="278"/>
        <v>31.883650000000003</v>
      </c>
      <c r="O278" s="766"/>
      <c r="P278" s="766"/>
      <c r="Q278" s="766"/>
      <c r="R278" s="766"/>
      <c r="S278" s="766"/>
      <c r="T278" s="766"/>
      <c r="U278" s="766"/>
      <c r="V278" s="766"/>
      <c r="W278" s="766"/>
      <c r="X278" s="766"/>
      <c r="Y278" s="766"/>
      <c r="Z278" s="766"/>
      <c r="AA278" s="766"/>
      <c r="AB278" s="766"/>
      <c r="AC278" s="766"/>
      <c r="AD278" s="766"/>
      <c r="AE278" s="766"/>
      <c r="AF278" s="766"/>
      <c r="AG278" s="766"/>
      <c r="AH278" s="766"/>
      <c r="AI278" s="766"/>
      <c r="AJ278" s="766"/>
      <c r="AK278" s="766"/>
      <c r="AL278" s="766"/>
      <c r="AM278" s="766"/>
      <c r="AN278" s="501">
        <v>2.57</v>
      </c>
      <c r="AO278" s="84">
        <f t="shared" si="279"/>
        <v>12610.84</v>
      </c>
      <c r="AP278" s="91">
        <f t="shared" si="280"/>
        <v>12600</v>
      </c>
      <c r="AQ278" s="85"/>
      <c r="AR278" s="85"/>
      <c r="AS278" s="28">
        <f t="shared" si="281"/>
        <v>13.41</v>
      </c>
      <c r="AT278" s="124">
        <f t="shared" si="282"/>
        <v>12.868</v>
      </c>
      <c r="AU278" s="85"/>
      <c r="AV278" s="58">
        <f t="shared" si="283"/>
        <v>12627.26</v>
      </c>
      <c r="AW278" s="85"/>
      <c r="AX278" s="125">
        <f t="shared" si="284"/>
        <v>12600</v>
      </c>
      <c r="AY278" s="33">
        <f t="shared" si="285"/>
        <v>12.868</v>
      </c>
      <c r="AZ278" s="33"/>
      <c r="BA278" s="34">
        <f t="shared" si="286"/>
        <v>29.830000000000002</v>
      </c>
      <c r="BB278" s="35">
        <f t="shared" si="287"/>
        <v>28.467000000000002</v>
      </c>
      <c r="BC278" s="36">
        <f t="shared" si="288"/>
        <v>28.467000000000002</v>
      </c>
      <c r="BD278" s="35">
        <f t="shared" si="289"/>
        <v>14.214600000000001</v>
      </c>
      <c r="BE278" s="1"/>
      <c r="BF278" s="1"/>
      <c r="BG278" s="1"/>
      <c r="BH278" s="1"/>
      <c r="BI278" s="1"/>
      <c r="BJ278" s="1"/>
      <c r="BK278" s="1"/>
      <c r="BL278" s="35">
        <f t="shared" si="290"/>
        <v>32.813000000000002</v>
      </c>
      <c r="BM278" s="1"/>
      <c r="BN278" s="1"/>
      <c r="BO278" s="35">
        <f t="shared" si="292"/>
        <v>14.925330000000001</v>
      </c>
      <c r="BP278" s="95"/>
      <c r="BQ278" s="95"/>
      <c r="BR278" s="95"/>
      <c r="BS278" s="95"/>
      <c r="BT278" s="95"/>
      <c r="BU278" s="95"/>
      <c r="BV278" s="35">
        <f t="shared" si="291"/>
        <v>34.453650000000003</v>
      </c>
    </row>
    <row r="279" spans="1:79" x14ac:dyDescent="0.25">
      <c r="A279" s="44">
        <v>213</v>
      </c>
      <c r="B279" s="53" t="s">
        <v>227</v>
      </c>
      <c r="C279" s="88"/>
      <c r="D279" s="88"/>
      <c r="E279" s="88"/>
      <c r="F279" s="104"/>
      <c r="G279" s="24"/>
      <c r="H279" s="78"/>
      <c r="I279" s="24"/>
      <c r="J279" s="58"/>
      <c r="K279" s="652"/>
      <c r="L279" s="652"/>
      <c r="M279" s="766"/>
      <c r="N279" s="766"/>
      <c r="O279" s="766"/>
      <c r="P279" s="766"/>
      <c r="Q279" s="766"/>
      <c r="R279" s="766"/>
      <c r="S279" s="766"/>
      <c r="T279" s="766"/>
      <c r="U279" s="766"/>
      <c r="V279" s="766"/>
      <c r="W279" s="766"/>
      <c r="X279" s="766"/>
      <c r="Y279" s="766"/>
      <c r="Z279" s="766"/>
      <c r="AA279" s="766"/>
      <c r="AB279" s="766"/>
      <c r="AC279" s="766"/>
      <c r="AD279" s="766"/>
      <c r="AE279" s="766"/>
      <c r="AF279" s="766"/>
      <c r="AG279" s="766"/>
      <c r="AH279" s="766"/>
      <c r="AI279" s="766"/>
      <c r="AJ279" s="766"/>
      <c r="AK279" s="766"/>
      <c r="AL279" s="766"/>
      <c r="AM279" s="766"/>
      <c r="AN279" s="501"/>
      <c r="AO279" s="84">
        <v>25900</v>
      </c>
      <c r="AP279" s="91">
        <v>25900</v>
      </c>
      <c r="AQ279" s="84"/>
      <c r="AR279" s="84"/>
      <c r="AS279" s="28">
        <v>8.49</v>
      </c>
      <c r="AT279" s="124"/>
      <c r="AU279" s="84"/>
      <c r="AV279" s="64">
        <v>25900</v>
      </c>
      <c r="AW279" s="85"/>
      <c r="AX279" s="125">
        <v>25900</v>
      </c>
      <c r="AY279" s="125"/>
      <c r="AZ279" s="125"/>
      <c r="BA279" s="34">
        <v>8.49</v>
      </c>
      <c r="BB279" s="35"/>
      <c r="BC279" s="19"/>
      <c r="BD279" s="35">
        <v>8.49</v>
      </c>
      <c r="BE279" s="1"/>
      <c r="BF279" s="1"/>
      <c r="BG279" s="1"/>
      <c r="BH279" s="1"/>
      <c r="BI279" s="1"/>
      <c r="BJ279" s="1"/>
      <c r="BK279" s="1"/>
      <c r="BL279" s="35">
        <v>8.49</v>
      </c>
      <c r="BM279" s="1"/>
      <c r="BN279" s="1"/>
      <c r="BO279" s="95">
        <v>8.73</v>
      </c>
      <c r="BP279" s="95"/>
      <c r="BQ279" s="95"/>
      <c r="BR279" s="95"/>
      <c r="BS279" s="95"/>
      <c r="BT279" s="95"/>
      <c r="BU279" s="95"/>
      <c r="BV279" s="95">
        <v>8.73</v>
      </c>
      <c r="BY279" s="452"/>
      <c r="BZ279" s="452"/>
      <c r="CA279" s="452"/>
    </row>
    <row r="280" spans="1:79" x14ac:dyDescent="0.25">
      <c r="A280" s="44">
        <v>214</v>
      </c>
      <c r="B280" s="53" t="s">
        <v>228</v>
      </c>
      <c r="C280" s="88"/>
      <c r="D280" s="88"/>
      <c r="E280" s="88"/>
      <c r="F280" s="88"/>
      <c r="G280" s="22">
        <v>11.44</v>
      </c>
      <c r="H280" s="78"/>
      <c r="I280" s="22">
        <v>22.25</v>
      </c>
      <c r="J280" s="58">
        <v>4600</v>
      </c>
      <c r="K280" s="652">
        <f t="shared" si="275"/>
        <v>12.716800000000003</v>
      </c>
      <c r="L280" s="652">
        <f t="shared" si="276"/>
        <v>25.459000000000007</v>
      </c>
      <c r="M280" s="766">
        <f t="shared" ref="M280" si="293">SUM(BO280-AN280)</f>
        <v>13.82</v>
      </c>
      <c r="N280" s="766">
        <f>SUM(BV280-AN280)</f>
        <v>27.19</v>
      </c>
      <c r="O280" s="766"/>
      <c r="P280" s="766"/>
      <c r="Q280" s="766"/>
      <c r="R280" s="766"/>
      <c r="S280" s="766"/>
      <c r="T280" s="766"/>
      <c r="U280" s="766"/>
      <c r="V280" s="766"/>
      <c r="W280" s="766"/>
      <c r="X280" s="766"/>
      <c r="Y280" s="766"/>
      <c r="Z280" s="766"/>
      <c r="AA280" s="766"/>
      <c r="AB280" s="766"/>
      <c r="AC280" s="766"/>
      <c r="AD280" s="766"/>
      <c r="AE280" s="766"/>
      <c r="AF280" s="766"/>
      <c r="AG280" s="766"/>
      <c r="AH280" s="766"/>
      <c r="AI280" s="766"/>
      <c r="AJ280" s="766"/>
      <c r="AK280" s="766"/>
      <c r="AL280" s="766"/>
      <c r="AM280" s="766"/>
      <c r="AN280" s="95">
        <v>9.84</v>
      </c>
      <c r="AO280" s="84">
        <f t="shared" ref="AO280:AO288" si="294">G280+J280</f>
        <v>4611.4399999999996</v>
      </c>
      <c r="AP280" s="91">
        <f t="shared" ref="AP280:AP288" si="295">ROUND(G280-G280*5%+J280,-2)</f>
        <v>4600</v>
      </c>
      <c r="AQ280" s="85"/>
      <c r="AR280" s="85"/>
      <c r="AS280" s="28">
        <f t="shared" ref="AS280:AS288" si="296">SUM(G280+AN280)</f>
        <v>21.28</v>
      </c>
      <c r="AT280" s="124">
        <f t="shared" ref="AT280:AT288" si="297">SUM(G280-G280*5%+AN280)</f>
        <v>20.707999999999998</v>
      </c>
      <c r="AU280" s="85"/>
      <c r="AV280" s="58">
        <f t="shared" ref="AV280:AV288" si="298">SUM(I280+J280)</f>
        <v>4622.25</v>
      </c>
      <c r="AW280" s="85"/>
      <c r="AX280" s="125">
        <f t="shared" ref="AX280:AX288" si="299">ROUND(I280-I280*5%+J280,-2)</f>
        <v>4600</v>
      </c>
      <c r="AY280" s="33">
        <f t="shared" ref="AY280:AY288" si="300">SUM(G280-G280*5%+AN280)</f>
        <v>20.707999999999998</v>
      </c>
      <c r="AZ280" s="33"/>
      <c r="BA280" s="34">
        <f t="shared" ref="BA280:BA288" si="301">SUM(I280+AN280)</f>
        <v>32.090000000000003</v>
      </c>
      <c r="BB280" s="35">
        <f t="shared" ref="BB280:BB285" si="302">SUM(I280-I280*5%+AN280)</f>
        <v>30.977499999999999</v>
      </c>
      <c r="BC280" s="36">
        <f t="shared" ref="BC280:BC285" si="303">SUM(I280-I280*5%+AN280)</f>
        <v>30.977499999999999</v>
      </c>
      <c r="BD280" s="35">
        <f t="shared" si="289"/>
        <v>22.556800000000003</v>
      </c>
      <c r="BE280" s="1"/>
      <c r="BF280" s="1"/>
      <c r="BG280" s="1"/>
      <c r="BH280" s="1"/>
      <c r="BI280" s="1"/>
      <c r="BJ280" s="1"/>
      <c r="BK280" s="1"/>
      <c r="BL280" s="35">
        <f t="shared" si="290"/>
        <v>35.299000000000007</v>
      </c>
      <c r="BM280" s="1"/>
      <c r="BN280" s="1"/>
      <c r="BO280" s="35">
        <v>23.66</v>
      </c>
      <c r="BP280" s="95" t="s">
        <v>590</v>
      </c>
      <c r="BQ280" s="95"/>
      <c r="BR280" s="95"/>
      <c r="BS280" s="95"/>
      <c r="BT280" s="95"/>
      <c r="BU280" s="95"/>
      <c r="BV280" s="35">
        <v>37.03</v>
      </c>
      <c r="BY280" s="452"/>
      <c r="BZ280" s="816"/>
      <c r="CA280" s="816"/>
    </row>
    <row r="281" spans="1:79" x14ac:dyDescent="0.25">
      <c r="A281" s="44">
        <v>215</v>
      </c>
      <c r="B281" s="53" t="s">
        <v>229</v>
      </c>
      <c r="C281" s="88"/>
      <c r="D281" s="88"/>
      <c r="E281" s="88"/>
      <c r="F281" s="88"/>
      <c r="G281" s="22">
        <v>11.44</v>
      </c>
      <c r="H281" s="78"/>
      <c r="I281" s="22">
        <v>22.25</v>
      </c>
      <c r="J281" s="58">
        <v>4600</v>
      </c>
      <c r="K281" s="652">
        <v>12.7</v>
      </c>
      <c r="L281" s="652">
        <v>25.44</v>
      </c>
      <c r="M281" s="766">
        <v>13.82</v>
      </c>
      <c r="N281" s="766">
        <v>27.19</v>
      </c>
      <c r="O281" s="766"/>
      <c r="P281" s="766"/>
      <c r="Q281" s="766"/>
      <c r="R281" s="766"/>
      <c r="S281" s="766"/>
      <c r="T281" s="766"/>
      <c r="U281" s="766"/>
      <c r="V281" s="766"/>
      <c r="W281" s="766"/>
      <c r="X281" s="766"/>
      <c r="Y281" s="766"/>
      <c r="Z281" s="766"/>
      <c r="AA281" s="766"/>
      <c r="AB281" s="766"/>
      <c r="AC281" s="766"/>
      <c r="AD281" s="766"/>
      <c r="AE281" s="766"/>
      <c r="AF281" s="766"/>
      <c r="AG281" s="766"/>
      <c r="AH281" s="766"/>
      <c r="AI281" s="766"/>
      <c r="AJ281" s="766"/>
      <c r="AK281" s="766"/>
      <c r="AL281" s="766"/>
      <c r="AM281" s="766"/>
      <c r="AN281" s="95">
        <v>18.57</v>
      </c>
      <c r="AO281" s="84">
        <f t="shared" si="294"/>
        <v>4611.4399999999996</v>
      </c>
      <c r="AP281" s="91">
        <f t="shared" si="295"/>
        <v>4600</v>
      </c>
      <c r="AQ281" s="85"/>
      <c r="AR281" s="85"/>
      <c r="AS281" s="28">
        <f t="shared" si="296"/>
        <v>30.009999999999998</v>
      </c>
      <c r="AT281" s="124">
        <f t="shared" si="297"/>
        <v>29.438000000000002</v>
      </c>
      <c r="AU281" s="85"/>
      <c r="AV281" s="58">
        <f t="shared" si="298"/>
        <v>4622.25</v>
      </c>
      <c r="AW281" s="85"/>
      <c r="AX281" s="125">
        <f t="shared" si="299"/>
        <v>4600</v>
      </c>
      <c r="AY281" s="33">
        <f t="shared" si="300"/>
        <v>29.438000000000002</v>
      </c>
      <c r="AZ281" s="33"/>
      <c r="BA281" s="34">
        <f t="shared" si="301"/>
        <v>40.82</v>
      </c>
      <c r="BB281" s="35">
        <f t="shared" si="302"/>
        <v>39.707499999999996</v>
      </c>
      <c r="BC281" s="36">
        <f t="shared" si="303"/>
        <v>39.707499999999996</v>
      </c>
      <c r="BD281" s="35">
        <f>SUM(K281+AN281)</f>
        <v>31.27</v>
      </c>
      <c r="BE281" s="1"/>
      <c r="BF281" s="1"/>
      <c r="BG281" s="1"/>
      <c r="BH281" s="1"/>
      <c r="BI281" s="1"/>
      <c r="BJ281" s="1"/>
      <c r="BK281" s="1"/>
      <c r="BL281" s="35">
        <f>SUM(L281+AN281)</f>
        <v>44.010000000000005</v>
      </c>
      <c r="BM281" s="1"/>
      <c r="BN281" s="1"/>
      <c r="BO281" s="35">
        <f t="shared" ref="BO281:BO288" si="304">SUM(M281+AN281)</f>
        <v>32.39</v>
      </c>
      <c r="BP281" s="95"/>
      <c r="BQ281" s="95"/>
      <c r="BR281" s="95"/>
      <c r="BS281" s="95"/>
      <c r="BT281" s="95"/>
      <c r="BU281" s="95"/>
      <c r="BV281" s="35">
        <f t="shared" ref="BV281:BV288" si="305">SUM(N281+AN281)</f>
        <v>45.760000000000005</v>
      </c>
      <c r="BY281" s="452"/>
      <c r="BZ281" s="816"/>
      <c r="CA281" s="816"/>
    </row>
    <row r="282" spans="1:79" x14ac:dyDescent="0.25">
      <c r="A282" s="44">
        <v>216</v>
      </c>
      <c r="B282" s="53" t="s">
        <v>230</v>
      </c>
      <c r="C282" s="88"/>
      <c r="D282" s="88"/>
      <c r="E282" s="88"/>
      <c r="F282" s="88"/>
      <c r="G282" s="22">
        <v>11.44</v>
      </c>
      <c r="H282" s="78"/>
      <c r="I282" s="22">
        <v>22.25</v>
      </c>
      <c r="J282" s="58">
        <v>4600</v>
      </c>
      <c r="K282" s="652">
        <v>12.7</v>
      </c>
      <c r="L282" s="652">
        <v>25.44</v>
      </c>
      <c r="M282" s="766">
        <v>13.82</v>
      </c>
      <c r="N282" s="766">
        <v>27.19</v>
      </c>
      <c r="O282" s="766"/>
      <c r="P282" s="766"/>
      <c r="Q282" s="766"/>
      <c r="R282" s="766"/>
      <c r="S282" s="766"/>
      <c r="T282" s="766"/>
      <c r="U282" s="766"/>
      <c r="V282" s="766"/>
      <c r="W282" s="766"/>
      <c r="X282" s="766"/>
      <c r="Y282" s="766"/>
      <c r="Z282" s="766"/>
      <c r="AA282" s="766"/>
      <c r="AB282" s="766"/>
      <c r="AC282" s="766"/>
      <c r="AD282" s="766"/>
      <c r="AE282" s="766"/>
      <c r="AF282" s="766"/>
      <c r="AG282" s="766"/>
      <c r="AH282" s="766"/>
      <c r="AI282" s="766"/>
      <c r="AJ282" s="766"/>
      <c r="AK282" s="766"/>
      <c r="AL282" s="766"/>
      <c r="AM282" s="766"/>
      <c r="AN282" s="95">
        <v>27.3</v>
      </c>
      <c r="AO282" s="84">
        <f t="shared" si="294"/>
        <v>4611.4399999999996</v>
      </c>
      <c r="AP282" s="91">
        <f t="shared" si="295"/>
        <v>4600</v>
      </c>
      <c r="AQ282" s="85"/>
      <c r="AR282" s="85"/>
      <c r="AS282" s="28">
        <f t="shared" si="296"/>
        <v>38.74</v>
      </c>
      <c r="AT282" s="124">
        <f t="shared" si="297"/>
        <v>38.167999999999999</v>
      </c>
      <c r="AU282" s="85"/>
      <c r="AV282" s="58">
        <f t="shared" si="298"/>
        <v>4622.25</v>
      </c>
      <c r="AW282" s="85"/>
      <c r="AX282" s="125">
        <f t="shared" si="299"/>
        <v>4600</v>
      </c>
      <c r="AY282" s="33">
        <f t="shared" si="300"/>
        <v>38.167999999999999</v>
      </c>
      <c r="AZ282" s="33"/>
      <c r="BA282" s="34">
        <f t="shared" si="301"/>
        <v>49.55</v>
      </c>
      <c r="BB282" s="35">
        <f t="shared" si="302"/>
        <v>48.4375</v>
      </c>
      <c r="BC282" s="36">
        <f t="shared" si="303"/>
        <v>48.4375</v>
      </c>
      <c r="BD282" s="35">
        <f t="shared" ref="BD282:BD288" si="306">SUM(K282+AN282)</f>
        <v>40</v>
      </c>
      <c r="BE282" s="1"/>
      <c r="BF282" s="1"/>
      <c r="BG282" s="1"/>
      <c r="BH282" s="1"/>
      <c r="BI282" s="1"/>
      <c r="BJ282" s="1"/>
      <c r="BK282" s="1"/>
      <c r="BL282" s="35">
        <f t="shared" ref="BL282:BL288" si="307">SUM(L282+AN282)</f>
        <v>52.74</v>
      </c>
      <c r="BM282" s="1"/>
      <c r="BN282" s="1"/>
      <c r="BO282" s="35">
        <f t="shared" si="304"/>
        <v>41.120000000000005</v>
      </c>
      <c r="BP282" s="95"/>
      <c r="BQ282" s="95"/>
      <c r="BR282" s="95"/>
      <c r="BS282" s="95"/>
      <c r="BT282" s="95"/>
      <c r="BU282" s="95"/>
      <c r="BV282" s="35">
        <f t="shared" si="305"/>
        <v>54.49</v>
      </c>
      <c r="BY282" s="452"/>
      <c r="BZ282" s="816"/>
      <c r="CA282" s="816"/>
    </row>
    <row r="283" spans="1:79" x14ac:dyDescent="0.25">
      <c r="A283" s="44">
        <v>217</v>
      </c>
      <c r="B283" s="53" t="s">
        <v>231</v>
      </c>
      <c r="C283" s="88"/>
      <c r="D283" s="88"/>
      <c r="E283" s="88"/>
      <c r="F283" s="88"/>
      <c r="G283" s="22">
        <v>11.44</v>
      </c>
      <c r="H283" s="78"/>
      <c r="I283" s="22">
        <v>22.25</v>
      </c>
      <c r="J283" s="58">
        <v>4600</v>
      </c>
      <c r="K283" s="652">
        <v>12.7</v>
      </c>
      <c r="L283" s="652">
        <v>25.44</v>
      </c>
      <c r="M283" s="766">
        <v>13.82</v>
      </c>
      <c r="N283" s="766">
        <v>27.19</v>
      </c>
      <c r="O283" s="766"/>
      <c r="P283" s="766"/>
      <c r="Q283" s="766"/>
      <c r="R283" s="766"/>
      <c r="S283" s="766"/>
      <c r="T283" s="766"/>
      <c r="U283" s="766"/>
      <c r="V283" s="766"/>
      <c r="W283" s="766"/>
      <c r="X283" s="766"/>
      <c r="Y283" s="766"/>
      <c r="Z283" s="766"/>
      <c r="AA283" s="766"/>
      <c r="AB283" s="766"/>
      <c r="AC283" s="766"/>
      <c r="AD283" s="766"/>
      <c r="AE283" s="766"/>
      <c r="AF283" s="766"/>
      <c r="AG283" s="766"/>
      <c r="AH283" s="766"/>
      <c r="AI283" s="766"/>
      <c r="AJ283" s="766"/>
      <c r="AK283" s="766"/>
      <c r="AL283" s="766"/>
      <c r="AM283" s="766"/>
      <c r="AN283" s="95">
        <v>36.03</v>
      </c>
      <c r="AO283" s="84">
        <f t="shared" si="294"/>
        <v>4611.4399999999996</v>
      </c>
      <c r="AP283" s="91">
        <f t="shared" si="295"/>
        <v>4600</v>
      </c>
      <c r="AQ283" s="85"/>
      <c r="AR283" s="85"/>
      <c r="AS283" s="28">
        <f t="shared" si="296"/>
        <v>47.47</v>
      </c>
      <c r="AT283" s="124">
        <f t="shared" si="297"/>
        <v>46.898000000000003</v>
      </c>
      <c r="AU283" s="85"/>
      <c r="AV283" s="58">
        <f t="shared" si="298"/>
        <v>4622.25</v>
      </c>
      <c r="AW283" s="85"/>
      <c r="AX283" s="125">
        <f t="shared" si="299"/>
        <v>4600</v>
      </c>
      <c r="AY283" s="33">
        <f t="shared" si="300"/>
        <v>46.898000000000003</v>
      </c>
      <c r="AZ283" s="33"/>
      <c r="BA283" s="34">
        <f t="shared" si="301"/>
        <v>58.28</v>
      </c>
      <c r="BB283" s="35">
        <f t="shared" si="302"/>
        <v>57.167500000000004</v>
      </c>
      <c r="BC283" s="36">
        <f t="shared" si="303"/>
        <v>57.167500000000004</v>
      </c>
      <c r="BD283" s="35">
        <f t="shared" si="306"/>
        <v>48.730000000000004</v>
      </c>
      <c r="BE283" s="1"/>
      <c r="BF283" s="1"/>
      <c r="BG283" s="1"/>
      <c r="BH283" s="1"/>
      <c r="BI283" s="1"/>
      <c r="BJ283" s="1"/>
      <c r="BK283" s="1"/>
      <c r="BL283" s="35">
        <f t="shared" si="307"/>
        <v>61.47</v>
      </c>
      <c r="BM283" s="1"/>
      <c r="BN283" s="1"/>
      <c r="BO283" s="35">
        <f t="shared" si="304"/>
        <v>49.85</v>
      </c>
      <c r="BP283" s="95"/>
      <c r="BQ283" s="95"/>
      <c r="BR283" s="95"/>
      <c r="BS283" s="95"/>
      <c r="BT283" s="95"/>
      <c r="BU283" s="95"/>
      <c r="BV283" s="35">
        <f t="shared" si="305"/>
        <v>63.22</v>
      </c>
      <c r="BY283" s="452"/>
      <c r="BZ283" s="816"/>
      <c r="CA283" s="816"/>
    </row>
    <row r="284" spans="1:79" x14ac:dyDescent="0.25">
      <c r="A284" s="44">
        <v>218</v>
      </c>
      <c r="B284" s="53" t="s">
        <v>232</v>
      </c>
      <c r="C284" s="88"/>
      <c r="D284" s="88"/>
      <c r="E284" s="88"/>
      <c r="F284" s="88"/>
      <c r="G284" s="22">
        <v>11.44</v>
      </c>
      <c r="H284" s="78"/>
      <c r="I284" s="22">
        <v>22.25</v>
      </c>
      <c r="J284" s="58">
        <v>4600</v>
      </c>
      <c r="K284" s="652">
        <v>12.7</v>
      </c>
      <c r="L284" s="652">
        <v>25.44</v>
      </c>
      <c r="M284" s="766">
        <v>13.82</v>
      </c>
      <c r="N284" s="766">
        <v>27.19</v>
      </c>
      <c r="O284" s="766"/>
      <c r="P284" s="766"/>
      <c r="Q284" s="766"/>
      <c r="R284" s="766"/>
      <c r="S284" s="766"/>
      <c r="T284" s="766"/>
      <c r="U284" s="766"/>
      <c r="V284" s="766"/>
      <c r="W284" s="766"/>
      <c r="X284" s="766"/>
      <c r="Y284" s="766"/>
      <c r="Z284" s="766"/>
      <c r="AA284" s="766"/>
      <c r="AB284" s="766"/>
      <c r="AC284" s="766"/>
      <c r="AD284" s="766"/>
      <c r="AE284" s="766"/>
      <c r="AF284" s="766"/>
      <c r="AG284" s="766"/>
      <c r="AH284" s="766"/>
      <c r="AI284" s="766"/>
      <c r="AJ284" s="766"/>
      <c r="AK284" s="766"/>
      <c r="AL284" s="766"/>
      <c r="AM284" s="766"/>
      <c r="AN284" s="95">
        <v>44.76</v>
      </c>
      <c r="AO284" s="84">
        <f t="shared" si="294"/>
        <v>4611.4399999999996</v>
      </c>
      <c r="AP284" s="91">
        <f t="shared" si="295"/>
        <v>4600</v>
      </c>
      <c r="AQ284" s="85"/>
      <c r="AR284" s="85"/>
      <c r="AS284" s="28">
        <f t="shared" si="296"/>
        <v>56.199999999999996</v>
      </c>
      <c r="AT284" s="124">
        <f t="shared" si="297"/>
        <v>55.628</v>
      </c>
      <c r="AU284" s="85"/>
      <c r="AV284" s="58">
        <f t="shared" si="298"/>
        <v>4622.25</v>
      </c>
      <c r="AW284" s="85"/>
      <c r="AX284" s="125">
        <f t="shared" si="299"/>
        <v>4600</v>
      </c>
      <c r="AY284" s="33">
        <f t="shared" si="300"/>
        <v>55.628</v>
      </c>
      <c r="AZ284" s="33"/>
      <c r="BA284" s="34">
        <f t="shared" si="301"/>
        <v>67.009999999999991</v>
      </c>
      <c r="BB284" s="35">
        <f t="shared" si="302"/>
        <v>65.897499999999994</v>
      </c>
      <c r="BC284" s="36">
        <f t="shared" si="303"/>
        <v>65.897499999999994</v>
      </c>
      <c r="BD284" s="35">
        <f t="shared" si="306"/>
        <v>57.459999999999994</v>
      </c>
      <c r="BE284" s="1"/>
      <c r="BF284" s="1"/>
      <c r="BG284" s="1"/>
      <c r="BH284" s="1"/>
      <c r="BI284" s="1"/>
      <c r="BJ284" s="1"/>
      <c r="BK284" s="1"/>
      <c r="BL284" s="35">
        <f t="shared" si="307"/>
        <v>70.2</v>
      </c>
      <c r="BM284" s="1"/>
      <c r="BN284" s="1"/>
      <c r="BO284" s="35">
        <f t="shared" si="304"/>
        <v>58.58</v>
      </c>
      <c r="BP284" s="95"/>
      <c r="BQ284" s="95"/>
      <c r="BR284" s="95"/>
      <c r="BS284" s="95"/>
      <c r="BT284" s="95"/>
      <c r="BU284" s="95"/>
      <c r="BV284" s="35">
        <f t="shared" si="305"/>
        <v>71.95</v>
      </c>
      <c r="BY284" s="452"/>
      <c r="BZ284" s="816"/>
      <c r="CA284" s="816"/>
    </row>
    <row r="285" spans="1:79" x14ac:dyDescent="0.25">
      <c r="A285" s="44">
        <v>219</v>
      </c>
      <c r="B285" s="53" t="s">
        <v>233</v>
      </c>
      <c r="C285" s="88"/>
      <c r="D285" s="88"/>
      <c r="E285" s="88"/>
      <c r="F285" s="88"/>
      <c r="G285" s="22">
        <v>11.44</v>
      </c>
      <c r="H285" s="78"/>
      <c r="I285" s="22">
        <v>22.25</v>
      </c>
      <c r="J285" s="58">
        <v>4600</v>
      </c>
      <c r="K285" s="652">
        <v>12.7</v>
      </c>
      <c r="L285" s="652">
        <v>25.44</v>
      </c>
      <c r="M285" s="766">
        <v>13.82</v>
      </c>
      <c r="N285" s="766">
        <v>27.19</v>
      </c>
      <c r="O285" s="766"/>
      <c r="P285" s="766"/>
      <c r="Q285" s="766"/>
      <c r="R285" s="766"/>
      <c r="S285" s="766"/>
      <c r="T285" s="766"/>
      <c r="U285" s="766"/>
      <c r="V285" s="766"/>
      <c r="W285" s="766"/>
      <c r="X285" s="766"/>
      <c r="Y285" s="766"/>
      <c r="Z285" s="766"/>
      <c r="AA285" s="766"/>
      <c r="AB285" s="766"/>
      <c r="AC285" s="766"/>
      <c r="AD285" s="766"/>
      <c r="AE285" s="766"/>
      <c r="AF285" s="766"/>
      <c r="AG285" s="766"/>
      <c r="AH285" s="766"/>
      <c r="AI285" s="766"/>
      <c r="AJ285" s="766"/>
      <c r="AK285" s="766"/>
      <c r="AL285" s="766"/>
      <c r="AM285" s="766"/>
      <c r="AN285" s="95">
        <v>53.49</v>
      </c>
      <c r="AO285" s="84">
        <f t="shared" si="294"/>
        <v>4611.4399999999996</v>
      </c>
      <c r="AP285" s="91">
        <f t="shared" si="295"/>
        <v>4600</v>
      </c>
      <c r="AQ285" s="85"/>
      <c r="AR285" s="85"/>
      <c r="AS285" s="28">
        <f t="shared" si="296"/>
        <v>64.930000000000007</v>
      </c>
      <c r="AT285" s="124">
        <f t="shared" si="297"/>
        <v>64.358000000000004</v>
      </c>
      <c r="AU285" s="85"/>
      <c r="AV285" s="58">
        <f t="shared" si="298"/>
        <v>4622.25</v>
      </c>
      <c r="AW285" s="85"/>
      <c r="AX285" s="125">
        <f t="shared" si="299"/>
        <v>4600</v>
      </c>
      <c r="AY285" s="33">
        <f t="shared" si="300"/>
        <v>64.358000000000004</v>
      </c>
      <c r="AZ285" s="33"/>
      <c r="BA285" s="34">
        <f t="shared" si="301"/>
        <v>75.740000000000009</v>
      </c>
      <c r="BB285" s="35">
        <f t="shared" si="302"/>
        <v>74.627499999999998</v>
      </c>
      <c r="BC285" s="36">
        <f t="shared" si="303"/>
        <v>74.627499999999998</v>
      </c>
      <c r="BD285" s="35">
        <f t="shared" si="306"/>
        <v>66.19</v>
      </c>
      <c r="BE285" s="1"/>
      <c r="BF285" s="1"/>
      <c r="BG285" s="1"/>
      <c r="BH285" s="1"/>
      <c r="BI285" s="1"/>
      <c r="BJ285" s="1"/>
      <c r="BK285" s="1"/>
      <c r="BL285" s="35">
        <f t="shared" si="307"/>
        <v>78.930000000000007</v>
      </c>
      <c r="BM285" s="1"/>
      <c r="BN285" s="1"/>
      <c r="BO285" s="35">
        <f t="shared" si="304"/>
        <v>67.31</v>
      </c>
      <c r="BP285" s="95"/>
      <c r="BQ285" s="95"/>
      <c r="BR285" s="95"/>
      <c r="BS285" s="95"/>
      <c r="BT285" s="95"/>
      <c r="BU285" s="95"/>
      <c r="BV285" s="35">
        <f t="shared" si="305"/>
        <v>80.680000000000007</v>
      </c>
      <c r="BY285" s="452"/>
      <c r="BZ285" s="816"/>
      <c r="CA285" s="816"/>
    </row>
    <row r="286" spans="1:79" x14ac:dyDescent="0.25">
      <c r="A286" s="44">
        <v>220</v>
      </c>
      <c r="B286" s="53" t="s">
        <v>234</v>
      </c>
      <c r="C286" s="88"/>
      <c r="D286" s="88"/>
      <c r="E286" s="88"/>
      <c r="F286" s="88"/>
      <c r="G286" s="22">
        <v>11.44</v>
      </c>
      <c r="H286" s="78"/>
      <c r="I286" s="22">
        <v>22.25</v>
      </c>
      <c r="J286" s="58">
        <v>4600</v>
      </c>
      <c r="K286" s="652">
        <v>12.7</v>
      </c>
      <c r="L286" s="652">
        <v>25.44</v>
      </c>
      <c r="M286" s="766">
        <v>13.82</v>
      </c>
      <c r="N286" s="766">
        <v>27.19</v>
      </c>
      <c r="O286" s="766"/>
      <c r="P286" s="766"/>
      <c r="Q286" s="766"/>
      <c r="R286" s="766"/>
      <c r="S286" s="766"/>
      <c r="T286" s="766"/>
      <c r="U286" s="766"/>
      <c r="V286" s="766"/>
      <c r="W286" s="766"/>
      <c r="X286" s="766"/>
      <c r="Y286" s="766"/>
      <c r="Z286" s="766"/>
      <c r="AA286" s="766"/>
      <c r="AB286" s="766"/>
      <c r="AC286" s="766"/>
      <c r="AD286" s="766"/>
      <c r="AE286" s="766"/>
      <c r="AF286" s="766"/>
      <c r="AG286" s="766"/>
      <c r="AH286" s="766"/>
      <c r="AI286" s="766"/>
      <c r="AJ286" s="766"/>
      <c r="AK286" s="766"/>
      <c r="AL286" s="766"/>
      <c r="AM286" s="766"/>
      <c r="AN286" s="95">
        <v>62.22</v>
      </c>
      <c r="AO286" s="84">
        <f t="shared" si="294"/>
        <v>4611.4399999999996</v>
      </c>
      <c r="AP286" s="91">
        <f t="shared" si="295"/>
        <v>4600</v>
      </c>
      <c r="AQ286" s="85"/>
      <c r="AR286" s="85"/>
      <c r="AS286" s="28">
        <f t="shared" si="296"/>
        <v>73.66</v>
      </c>
      <c r="AT286" s="124">
        <f t="shared" si="297"/>
        <v>73.087999999999994</v>
      </c>
      <c r="AU286" s="85"/>
      <c r="AV286" s="58">
        <f t="shared" si="298"/>
        <v>4622.25</v>
      </c>
      <c r="AW286" s="85"/>
      <c r="AX286" s="125">
        <f t="shared" si="299"/>
        <v>4600</v>
      </c>
      <c r="AY286" s="33">
        <f t="shared" si="300"/>
        <v>73.087999999999994</v>
      </c>
      <c r="AZ286" s="33"/>
      <c r="BA286" s="34">
        <f t="shared" si="301"/>
        <v>84.47</v>
      </c>
      <c r="BB286" s="35"/>
      <c r="BC286" s="36"/>
      <c r="BD286" s="35">
        <f t="shared" si="306"/>
        <v>74.92</v>
      </c>
      <c r="BE286" s="1"/>
      <c r="BF286" s="1"/>
      <c r="BG286" s="1"/>
      <c r="BH286" s="1"/>
      <c r="BI286" s="1"/>
      <c r="BJ286" s="1"/>
      <c r="BK286" s="1"/>
      <c r="BL286" s="35">
        <f t="shared" si="307"/>
        <v>87.66</v>
      </c>
      <c r="BM286" s="1"/>
      <c r="BN286" s="1"/>
      <c r="BO286" s="35">
        <f t="shared" si="304"/>
        <v>76.039999999999992</v>
      </c>
      <c r="BP286" s="95"/>
      <c r="BQ286" s="95"/>
      <c r="BR286" s="95"/>
      <c r="BS286" s="95"/>
      <c r="BT286" s="95"/>
      <c r="BU286" s="95"/>
      <c r="BV286" s="35">
        <f t="shared" si="305"/>
        <v>89.41</v>
      </c>
      <c r="BY286" s="452"/>
      <c r="BZ286" s="816"/>
      <c r="CA286" s="816"/>
    </row>
    <row r="287" spans="1:79" x14ac:dyDescent="0.25">
      <c r="A287" s="44">
        <v>221</v>
      </c>
      <c r="B287" s="53" t="s">
        <v>365</v>
      </c>
      <c r="C287" s="88"/>
      <c r="D287" s="88"/>
      <c r="E287" s="88"/>
      <c r="F287" s="88"/>
      <c r="G287" s="22">
        <v>11.44</v>
      </c>
      <c r="H287" s="78"/>
      <c r="I287" s="22">
        <v>22.25</v>
      </c>
      <c r="J287" s="58">
        <v>4600</v>
      </c>
      <c r="K287" s="652">
        <v>12.7</v>
      </c>
      <c r="L287" s="652">
        <v>25.44</v>
      </c>
      <c r="M287" s="766">
        <v>13.82</v>
      </c>
      <c r="N287" s="766">
        <v>27.19</v>
      </c>
      <c r="O287" s="766"/>
      <c r="P287" s="766"/>
      <c r="Q287" s="766"/>
      <c r="R287" s="766"/>
      <c r="S287" s="766"/>
      <c r="T287" s="766"/>
      <c r="U287" s="766"/>
      <c r="V287" s="766"/>
      <c r="W287" s="766"/>
      <c r="X287" s="766"/>
      <c r="Y287" s="766"/>
      <c r="Z287" s="766"/>
      <c r="AA287" s="766"/>
      <c r="AB287" s="766"/>
      <c r="AC287" s="766"/>
      <c r="AD287" s="766"/>
      <c r="AE287" s="766"/>
      <c r="AF287" s="766"/>
      <c r="AG287" s="766"/>
      <c r="AH287" s="766"/>
      <c r="AI287" s="766"/>
      <c r="AJ287" s="766"/>
      <c r="AK287" s="766"/>
      <c r="AL287" s="766"/>
      <c r="AM287" s="766"/>
      <c r="AN287" s="95">
        <v>70.95</v>
      </c>
      <c r="AO287" s="84">
        <f t="shared" si="294"/>
        <v>4611.4399999999996</v>
      </c>
      <c r="AP287" s="91">
        <f t="shared" si="295"/>
        <v>4600</v>
      </c>
      <c r="AQ287" s="85"/>
      <c r="AR287" s="85"/>
      <c r="AS287" s="28">
        <f t="shared" si="296"/>
        <v>82.39</v>
      </c>
      <c r="AT287" s="124">
        <f t="shared" si="297"/>
        <v>81.817999999999998</v>
      </c>
      <c r="AU287" s="85"/>
      <c r="AV287" s="58">
        <f t="shared" si="298"/>
        <v>4622.25</v>
      </c>
      <c r="AW287" s="85"/>
      <c r="AX287" s="125">
        <f t="shared" si="299"/>
        <v>4600</v>
      </c>
      <c r="AY287" s="33">
        <f t="shared" si="300"/>
        <v>81.817999999999998</v>
      </c>
      <c r="AZ287" s="33"/>
      <c r="BA287" s="34">
        <f t="shared" si="301"/>
        <v>93.2</v>
      </c>
      <c r="BB287" s="35"/>
      <c r="BC287" s="36"/>
      <c r="BD287" s="35">
        <f t="shared" si="306"/>
        <v>83.65</v>
      </c>
      <c r="BE287" s="1"/>
      <c r="BF287" s="1"/>
      <c r="BG287" s="1"/>
      <c r="BH287" s="1"/>
      <c r="BI287" s="1"/>
      <c r="BJ287" s="1"/>
      <c r="BK287" s="1"/>
      <c r="BL287" s="35">
        <f t="shared" si="307"/>
        <v>96.39</v>
      </c>
      <c r="BM287" s="1"/>
      <c r="BN287" s="1"/>
      <c r="BO287" s="35">
        <f t="shared" si="304"/>
        <v>84.77000000000001</v>
      </c>
      <c r="BP287" s="95"/>
      <c r="BQ287" s="95"/>
      <c r="BR287" s="95"/>
      <c r="BS287" s="95"/>
      <c r="BT287" s="95"/>
      <c r="BU287" s="95"/>
      <c r="BV287" s="35">
        <f t="shared" si="305"/>
        <v>98.14</v>
      </c>
      <c r="BY287" s="452"/>
      <c r="BZ287" s="816"/>
      <c r="CA287" s="816"/>
    </row>
    <row r="288" spans="1:79" x14ac:dyDescent="0.25">
      <c r="A288" s="44">
        <v>222</v>
      </c>
      <c r="B288" s="53" t="s">
        <v>363</v>
      </c>
      <c r="C288" s="88"/>
      <c r="D288" s="88"/>
      <c r="E288" s="88"/>
      <c r="F288" s="88"/>
      <c r="G288" s="22">
        <v>11.44</v>
      </c>
      <c r="H288" s="78"/>
      <c r="I288" s="22">
        <v>22.25</v>
      </c>
      <c r="J288" s="58">
        <v>4600</v>
      </c>
      <c r="K288" s="652">
        <v>12.7</v>
      </c>
      <c r="L288" s="652">
        <v>25.44</v>
      </c>
      <c r="M288" s="766">
        <v>13.82</v>
      </c>
      <c r="N288" s="766">
        <v>27.19</v>
      </c>
      <c r="O288" s="766"/>
      <c r="P288" s="766"/>
      <c r="Q288" s="766"/>
      <c r="R288" s="766"/>
      <c r="S288" s="766"/>
      <c r="T288" s="766"/>
      <c r="U288" s="766"/>
      <c r="V288" s="766"/>
      <c r="W288" s="766"/>
      <c r="X288" s="766"/>
      <c r="Y288" s="766"/>
      <c r="Z288" s="766"/>
      <c r="AA288" s="766"/>
      <c r="AB288" s="766"/>
      <c r="AC288" s="766"/>
      <c r="AD288" s="766"/>
      <c r="AE288" s="766"/>
      <c r="AF288" s="766"/>
      <c r="AG288" s="766"/>
      <c r="AH288" s="766"/>
      <c r="AI288" s="766"/>
      <c r="AJ288" s="766"/>
      <c r="AK288" s="766"/>
      <c r="AL288" s="766"/>
      <c r="AM288" s="766"/>
      <c r="AN288" s="95">
        <v>88.41</v>
      </c>
      <c r="AO288" s="84">
        <f t="shared" si="294"/>
        <v>4611.4399999999996</v>
      </c>
      <c r="AP288" s="91">
        <f t="shared" si="295"/>
        <v>4600</v>
      </c>
      <c r="AQ288" s="85"/>
      <c r="AR288" s="85"/>
      <c r="AS288" s="28">
        <f t="shared" si="296"/>
        <v>99.85</v>
      </c>
      <c r="AT288" s="124">
        <f t="shared" si="297"/>
        <v>99.277999999999992</v>
      </c>
      <c r="AU288" s="85"/>
      <c r="AV288" s="58">
        <f t="shared" si="298"/>
        <v>4622.25</v>
      </c>
      <c r="AW288" s="85"/>
      <c r="AX288" s="125">
        <f t="shared" si="299"/>
        <v>4600</v>
      </c>
      <c r="AY288" s="33">
        <f t="shared" si="300"/>
        <v>99.277999999999992</v>
      </c>
      <c r="AZ288" s="33"/>
      <c r="BA288" s="34">
        <f t="shared" si="301"/>
        <v>110.66</v>
      </c>
      <c r="BB288" s="35">
        <f>SUM(I288-I288*5%+AN288)</f>
        <v>109.5475</v>
      </c>
      <c r="BC288" s="36">
        <f>SUM(I288-I288*5%+AN288)</f>
        <v>109.5475</v>
      </c>
      <c r="BD288" s="35">
        <f t="shared" si="306"/>
        <v>101.11</v>
      </c>
      <c r="BE288" s="1"/>
      <c r="BF288" s="1"/>
      <c r="BG288" s="1"/>
      <c r="BH288" s="1"/>
      <c r="BI288" s="1"/>
      <c r="BJ288" s="1"/>
      <c r="BK288" s="1"/>
      <c r="BL288" s="35">
        <f t="shared" si="307"/>
        <v>113.85</v>
      </c>
      <c r="BM288" s="1"/>
      <c r="BN288" s="1"/>
      <c r="BO288" s="35">
        <f t="shared" si="304"/>
        <v>102.22999999999999</v>
      </c>
      <c r="BP288" s="95"/>
      <c r="BQ288" s="95"/>
      <c r="BR288" s="95"/>
      <c r="BS288" s="95"/>
      <c r="BT288" s="95"/>
      <c r="BU288" s="95"/>
      <c r="BV288" s="35">
        <f t="shared" si="305"/>
        <v>115.6</v>
      </c>
      <c r="BY288" s="452"/>
      <c r="BZ288" s="816"/>
      <c r="CA288" s="816"/>
    </row>
    <row r="289" spans="1:74" x14ac:dyDescent="0.25">
      <c r="A289" s="799"/>
      <c r="B289" s="42"/>
      <c r="C289" s="42"/>
      <c r="D289" s="42"/>
      <c r="E289" s="128"/>
      <c r="F289" s="128"/>
      <c r="G289" s="4" t="s">
        <v>6</v>
      </c>
      <c r="H289" s="5"/>
      <c r="I289" s="6" t="s">
        <v>6</v>
      </c>
      <c r="J289" s="637" t="s">
        <v>7</v>
      </c>
      <c r="K289" s="4" t="s">
        <v>6</v>
      </c>
      <c r="L289" s="6" t="s">
        <v>6</v>
      </c>
      <c r="M289" s="721"/>
      <c r="N289" s="721"/>
      <c r="O289" s="721"/>
      <c r="P289" s="721"/>
      <c r="Q289" s="721"/>
      <c r="R289" s="721"/>
      <c r="S289" s="721"/>
      <c r="T289" s="721"/>
      <c r="U289" s="721"/>
      <c r="V289" s="721"/>
      <c r="W289" s="721"/>
      <c r="X289" s="721"/>
      <c r="Y289" s="721"/>
      <c r="Z289" s="721"/>
      <c r="AA289" s="721"/>
      <c r="AB289" s="721"/>
      <c r="AC289" s="721"/>
      <c r="AD289" s="721"/>
      <c r="AE289" s="721"/>
      <c r="AF289" s="721"/>
      <c r="AG289" s="721"/>
      <c r="AH289" s="721"/>
      <c r="AI289" s="721"/>
      <c r="AJ289" s="721"/>
      <c r="AK289" s="721"/>
      <c r="AL289" s="721"/>
      <c r="AM289" s="721"/>
      <c r="AN289" s="800" t="s">
        <v>577</v>
      </c>
      <c r="AO289" s="848" t="s">
        <v>8</v>
      </c>
      <c r="AP289" s="850"/>
      <c r="AQ289" s="788"/>
      <c r="AR289" s="788"/>
      <c r="AS289" s="848" t="s">
        <v>10</v>
      </c>
      <c r="AT289" s="849"/>
      <c r="AU289" s="849"/>
      <c r="AV289" s="849"/>
      <c r="AW289" s="849"/>
      <c r="AX289" s="849"/>
      <c r="AY289" s="850"/>
      <c r="AZ289" s="789"/>
      <c r="BA289" s="845" t="s">
        <v>10</v>
      </c>
      <c r="BB289" s="846"/>
      <c r="BC289" s="846"/>
      <c r="BD289" s="848" t="s">
        <v>10</v>
      </c>
      <c r="BE289" s="849"/>
      <c r="BF289" s="849"/>
      <c r="BG289" s="849"/>
      <c r="BH289" s="849"/>
      <c r="BI289" s="849"/>
      <c r="BJ289" s="850"/>
      <c r="BK289" s="7" t="s">
        <v>9</v>
      </c>
      <c r="BL289" s="845" t="s">
        <v>10</v>
      </c>
      <c r="BM289" s="846"/>
      <c r="BN289" s="846"/>
      <c r="BO289" s="95"/>
      <c r="BP289" s="95"/>
      <c r="BQ289" s="95"/>
      <c r="BR289" s="95"/>
      <c r="BS289" s="95"/>
      <c r="BT289" s="95"/>
      <c r="BU289" s="95"/>
      <c r="BV289" s="95"/>
    </row>
    <row r="290" spans="1:74" x14ac:dyDescent="0.25">
      <c r="A290" s="56"/>
      <c r="B290" s="129" t="s">
        <v>235</v>
      </c>
      <c r="C290" s="129"/>
      <c r="D290" s="129"/>
      <c r="E290" s="130"/>
      <c r="F290" s="130"/>
      <c r="G290" s="11" t="s">
        <v>11</v>
      </c>
      <c r="H290" s="12"/>
      <c r="I290" s="11" t="s">
        <v>12</v>
      </c>
      <c r="J290" s="13" t="s">
        <v>13</v>
      </c>
      <c r="K290" s="11" t="s">
        <v>11</v>
      </c>
      <c r="L290" s="11" t="s">
        <v>12</v>
      </c>
      <c r="M290" s="722"/>
      <c r="N290" s="722"/>
      <c r="O290" s="722"/>
      <c r="P290" s="722"/>
      <c r="Q290" s="722"/>
      <c r="R290" s="722"/>
      <c r="S290" s="722"/>
      <c r="T290" s="722"/>
      <c r="U290" s="722"/>
      <c r="V290" s="722"/>
      <c r="W290" s="722"/>
      <c r="X290" s="722"/>
      <c r="Y290" s="722"/>
      <c r="Z290" s="722"/>
      <c r="AA290" s="722"/>
      <c r="AB290" s="722"/>
      <c r="AC290" s="722"/>
      <c r="AD290" s="722"/>
      <c r="AE290" s="722"/>
      <c r="AF290" s="722"/>
      <c r="AG290" s="722"/>
      <c r="AH290" s="722"/>
      <c r="AI290" s="722"/>
      <c r="AJ290" s="722"/>
      <c r="AK290" s="722"/>
      <c r="AL290" s="722"/>
      <c r="AM290" s="722"/>
      <c r="AN290" s="14" t="s">
        <v>14</v>
      </c>
      <c r="AO290" s="15" t="s">
        <v>15</v>
      </c>
      <c r="AP290" s="16" t="s">
        <v>16</v>
      </c>
      <c r="AQ290" s="16"/>
      <c r="AR290" s="16"/>
      <c r="AS290" s="15" t="s">
        <v>11</v>
      </c>
      <c r="AT290" s="17" t="s">
        <v>17</v>
      </c>
      <c r="AU290" s="17"/>
      <c r="AV290" s="15" t="s">
        <v>15</v>
      </c>
      <c r="AW290" s="17"/>
      <c r="AX290" s="17" t="s">
        <v>16</v>
      </c>
      <c r="AY290" s="17" t="s">
        <v>16</v>
      </c>
      <c r="AZ290" s="17"/>
      <c r="BA290" s="15" t="s">
        <v>12</v>
      </c>
      <c r="BB290" s="15" t="s">
        <v>16</v>
      </c>
      <c r="BC290" s="17" t="s">
        <v>17</v>
      </c>
      <c r="BD290" s="15" t="s">
        <v>11</v>
      </c>
      <c r="BE290" s="17" t="s">
        <v>17</v>
      </c>
      <c r="BF290" s="17"/>
      <c r="BG290" s="15" t="s">
        <v>15</v>
      </c>
      <c r="BH290" s="17"/>
      <c r="BI290" s="17" t="s">
        <v>16</v>
      </c>
      <c r="BJ290" s="17" t="s">
        <v>16</v>
      </c>
      <c r="BK290" s="17"/>
      <c r="BL290" s="15" t="s">
        <v>12</v>
      </c>
      <c r="BM290" s="15" t="s">
        <v>16</v>
      </c>
      <c r="BN290" s="17" t="s">
        <v>17</v>
      </c>
      <c r="BO290" s="95"/>
      <c r="BP290" s="95"/>
      <c r="BQ290" s="95"/>
      <c r="BR290" s="95"/>
      <c r="BS290" s="95"/>
      <c r="BT290" s="95"/>
      <c r="BU290" s="95"/>
      <c r="BV290" s="95"/>
    </row>
    <row r="291" spans="1:74" ht="15.75" x14ac:dyDescent="0.25">
      <c r="A291" s="37"/>
      <c r="B291" s="852" t="s">
        <v>236</v>
      </c>
      <c r="C291" s="852"/>
      <c r="D291" s="852"/>
      <c r="E291" s="852"/>
      <c r="F291" s="852"/>
      <c r="G291" s="852"/>
      <c r="H291" s="852"/>
      <c r="I291" s="852"/>
      <c r="J291" s="852"/>
      <c r="K291" s="852"/>
      <c r="L291" s="852"/>
      <c r="M291" s="852"/>
      <c r="N291" s="852"/>
      <c r="O291" s="852"/>
      <c r="P291" s="852"/>
      <c r="Q291" s="852"/>
      <c r="R291" s="852"/>
      <c r="S291" s="852"/>
      <c r="T291" s="852"/>
      <c r="U291" s="852"/>
      <c r="V291" s="852"/>
      <c r="W291" s="852"/>
      <c r="X291" s="852"/>
      <c r="Y291" s="852"/>
      <c r="Z291" s="852"/>
      <c r="AA291" s="852"/>
      <c r="AB291" s="852"/>
      <c r="AC291" s="852"/>
      <c r="AD291" s="852"/>
      <c r="AE291" s="852"/>
      <c r="AF291" s="852"/>
      <c r="AG291" s="852"/>
      <c r="AH291" s="852"/>
      <c r="AI291" s="852"/>
      <c r="AJ291" s="852"/>
      <c r="AK291" s="852"/>
      <c r="AL291" s="852"/>
      <c r="AM291" s="852"/>
      <c r="AN291" s="852"/>
      <c r="AO291" s="852"/>
      <c r="AP291" s="852"/>
      <c r="AQ291" s="852"/>
      <c r="AR291" s="852"/>
      <c r="AS291" s="852"/>
      <c r="AT291" s="852"/>
      <c r="AU291" s="852"/>
      <c r="AV291" s="852"/>
      <c r="AW291" s="852"/>
      <c r="AX291" s="852"/>
      <c r="AY291" s="852"/>
      <c r="AZ291" s="852"/>
      <c r="BA291" s="852"/>
      <c r="BB291" s="852"/>
      <c r="BC291" s="19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95"/>
      <c r="BP291" s="95"/>
      <c r="BQ291" s="95"/>
      <c r="BR291" s="95"/>
      <c r="BS291" s="95"/>
      <c r="BT291" s="95"/>
      <c r="BU291" s="95"/>
      <c r="BV291" s="95"/>
    </row>
    <row r="292" spans="1:74" x14ac:dyDescent="0.25">
      <c r="A292" s="799">
        <v>223</v>
      </c>
      <c r="B292" s="860" t="s">
        <v>237</v>
      </c>
      <c r="C292" s="861"/>
      <c r="D292" s="861"/>
      <c r="E292" s="861"/>
      <c r="F292" s="862"/>
      <c r="G292" s="571">
        <v>29.14</v>
      </c>
      <c r="H292" s="572"/>
      <c r="I292" s="41">
        <v>29.14</v>
      </c>
      <c r="J292" s="58">
        <v>2700</v>
      </c>
      <c r="K292" s="652">
        <f t="shared" ref="K292:K297" si="308">SUM(BD292-AN292)</f>
        <v>30.910599999999999</v>
      </c>
      <c r="L292" s="652">
        <f t="shared" ref="L292:L297" si="309">SUM(BL292-AN292)</f>
        <v>32.091000000000008</v>
      </c>
      <c r="M292" s="766">
        <f t="shared" ref="M292:M297" si="310">SUM(BO292-AN292)</f>
        <v>32.474630000000005</v>
      </c>
      <c r="N292" s="766">
        <f t="shared" ref="N292:N297" si="311">SUM(BV292-AN292)</f>
        <v>33.714050000000007</v>
      </c>
      <c r="O292" s="766"/>
      <c r="P292" s="766"/>
      <c r="Q292" s="766"/>
      <c r="R292" s="766"/>
      <c r="S292" s="766"/>
      <c r="T292" s="766"/>
      <c r="U292" s="766"/>
      <c r="V292" s="766"/>
      <c r="W292" s="766"/>
      <c r="X292" s="766"/>
      <c r="Y292" s="766"/>
      <c r="Z292" s="766"/>
      <c r="AA292" s="766"/>
      <c r="AB292" s="766"/>
      <c r="AC292" s="766"/>
      <c r="AD292" s="766"/>
      <c r="AE292" s="766"/>
      <c r="AF292" s="766"/>
      <c r="AG292" s="766"/>
      <c r="AH292" s="766"/>
      <c r="AI292" s="766"/>
      <c r="AJ292" s="766"/>
      <c r="AK292" s="766"/>
      <c r="AL292" s="766"/>
      <c r="AM292" s="766"/>
      <c r="AN292" s="501">
        <v>0.37</v>
      </c>
      <c r="AO292" s="84">
        <f>SUM(G292+J292)</f>
        <v>2729.14</v>
      </c>
      <c r="AP292" s="91">
        <f>ROUND(G292-G292*5%+J292,-2)</f>
        <v>2700</v>
      </c>
      <c r="AQ292" s="84"/>
      <c r="AR292" s="84"/>
      <c r="AS292" s="28">
        <f t="shared" ref="AS292:AS298" si="312">SUM(G292+AN292)</f>
        <v>29.51</v>
      </c>
      <c r="AT292" s="124">
        <f>SUM(G292-G292*5%+AN292)</f>
        <v>28.053000000000001</v>
      </c>
      <c r="AU292" s="84"/>
      <c r="AV292" s="72">
        <f>SUM(I292+J292)</f>
        <v>2729.14</v>
      </c>
      <c r="AW292" s="85"/>
      <c r="AX292" s="125">
        <f>ROUND(I292-I292*5%+J292,-2)</f>
        <v>2700</v>
      </c>
      <c r="AY292" s="33">
        <f>SUM(G292-G292*5%+AN292)</f>
        <v>28.053000000000001</v>
      </c>
      <c r="AZ292" s="33"/>
      <c r="BA292" s="34">
        <f t="shared" ref="BA292:BA298" si="313">SUM(I292+AN292)</f>
        <v>29.51</v>
      </c>
      <c r="BB292" s="97">
        <f>SUM(I292-I292*5%+AN292)</f>
        <v>28.053000000000001</v>
      </c>
      <c r="BC292" s="36">
        <f>SUM(I292-I292*5%+AN292)</f>
        <v>28.053000000000001</v>
      </c>
      <c r="BD292" s="35">
        <f t="shared" ref="BD292:BD297" si="314">SUM(AS292+AS292*6%)</f>
        <v>31.2806</v>
      </c>
      <c r="BE292" s="1"/>
      <c r="BF292" s="1"/>
      <c r="BG292" s="1"/>
      <c r="BH292" s="1"/>
      <c r="BI292" s="1"/>
      <c r="BJ292" s="1"/>
      <c r="BK292" s="1"/>
      <c r="BL292" s="35">
        <f t="shared" ref="BL292:BL297" si="315">SUM(BA292*1.1)</f>
        <v>32.461000000000006</v>
      </c>
      <c r="BM292" s="1"/>
      <c r="BN292" s="1"/>
      <c r="BO292" s="35">
        <f>SUM(BD292+BD292*5%)</f>
        <v>32.844630000000002</v>
      </c>
      <c r="BP292" s="95" t="s">
        <v>590</v>
      </c>
      <c r="BQ292" s="95"/>
      <c r="BR292" s="95"/>
      <c r="BS292" s="95"/>
      <c r="BT292" s="95"/>
      <c r="BU292" s="95"/>
      <c r="BV292" s="35">
        <f t="shared" ref="BV292:BV297" si="316">SUM(BL292+BL292*5%)</f>
        <v>34.084050000000005</v>
      </c>
    </row>
    <row r="293" spans="1:74" x14ac:dyDescent="0.25">
      <c r="A293" s="44">
        <v>224</v>
      </c>
      <c r="B293" s="860" t="s">
        <v>238</v>
      </c>
      <c r="C293" s="861"/>
      <c r="D293" s="861"/>
      <c r="E293" s="861"/>
      <c r="F293" s="862"/>
      <c r="G293" s="571">
        <v>1.26</v>
      </c>
      <c r="H293" s="516"/>
      <c r="I293" s="571">
        <v>3.01</v>
      </c>
      <c r="J293" s="573">
        <v>1100</v>
      </c>
      <c r="K293" s="652">
        <f t="shared" si="308"/>
        <v>1.3968000000000003</v>
      </c>
      <c r="L293" s="652">
        <f t="shared" si="309"/>
        <v>3.4129999999999998</v>
      </c>
      <c r="M293" s="766">
        <f t="shared" si="310"/>
        <v>1.5176400000000001</v>
      </c>
      <c r="N293" s="766">
        <f t="shared" si="311"/>
        <v>3.6346500000000002</v>
      </c>
      <c r="O293" s="766"/>
      <c r="P293" s="766"/>
      <c r="Q293" s="766"/>
      <c r="R293" s="766"/>
      <c r="S293" s="766"/>
      <c r="T293" s="766"/>
      <c r="U293" s="766"/>
      <c r="V293" s="766"/>
      <c r="W293" s="766"/>
      <c r="X293" s="766"/>
      <c r="Y293" s="766"/>
      <c r="Z293" s="766"/>
      <c r="AA293" s="766"/>
      <c r="AB293" s="766"/>
      <c r="AC293" s="766"/>
      <c r="AD293" s="766"/>
      <c r="AE293" s="766"/>
      <c r="AF293" s="766"/>
      <c r="AG293" s="766"/>
      <c r="AH293" s="766"/>
      <c r="AI293" s="766"/>
      <c r="AJ293" s="766"/>
      <c r="AK293" s="766"/>
      <c r="AL293" s="766"/>
      <c r="AM293" s="766"/>
      <c r="AN293" s="501">
        <v>1.02</v>
      </c>
      <c r="AO293" s="84">
        <f>SUM(G293+J293)</f>
        <v>1101.26</v>
      </c>
      <c r="AP293" s="91">
        <f>ROUND(G293-G293*5%+J293,-2)</f>
        <v>1100</v>
      </c>
      <c r="AQ293" s="84"/>
      <c r="AR293" s="84"/>
      <c r="AS293" s="28">
        <f t="shared" si="312"/>
        <v>2.2800000000000002</v>
      </c>
      <c r="AT293" s="124">
        <f>SUM(G293-G293*5%+AN293)</f>
        <v>2.2170000000000001</v>
      </c>
      <c r="AU293" s="84"/>
      <c r="AV293" s="72">
        <f>SUM(I293+J293)</f>
        <v>1103.01</v>
      </c>
      <c r="AW293" s="85"/>
      <c r="AX293" s="125">
        <f>ROUND(I293-I293*5%+J293,-2)</f>
        <v>1100</v>
      </c>
      <c r="AY293" s="33">
        <f>SUM(G293-G293*5%+AN293)</f>
        <v>2.2170000000000001</v>
      </c>
      <c r="AZ293" s="33"/>
      <c r="BA293" s="34">
        <f t="shared" si="313"/>
        <v>4.0299999999999994</v>
      </c>
      <c r="BB293" s="97">
        <f>SUM(I293-I293*5%+AN293)</f>
        <v>3.8794999999999997</v>
      </c>
      <c r="BC293" s="36">
        <f>SUM(I293-I293*5%+AN293)</f>
        <v>3.8794999999999997</v>
      </c>
      <c r="BD293" s="35">
        <f t="shared" si="314"/>
        <v>2.4168000000000003</v>
      </c>
      <c r="BE293" s="1"/>
      <c r="BF293" s="1"/>
      <c r="BG293" s="1"/>
      <c r="BH293" s="1"/>
      <c r="BI293" s="1"/>
      <c r="BJ293" s="1"/>
      <c r="BK293" s="1"/>
      <c r="BL293" s="35">
        <f t="shared" si="315"/>
        <v>4.4329999999999998</v>
      </c>
      <c r="BM293" s="1"/>
      <c r="BN293" s="1"/>
      <c r="BO293" s="35">
        <f t="shared" ref="BO293:BO297" si="317">SUM(BD293+BD293*5%)</f>
        <v>2.5376400000000001</v>
      </c>
      <c r="BP293" s="95"/>
      <c r="BQ293" s="95"/>
      <c r="BR293" s="95"/>
      <c r="BS293" s="95"/>
      <c r="BT293" s="95"/>
      <c r="BU293" s="95"/>
      <c r="BV293" s="35">
        <f t="shared" si="316"/>
        <v>4.6546500000000002</v>
      </c>
    </row>
    <row r="294" spans="1:74" x14ac:dyDescent="0.25">
      <c r="A294" s="44">
        <v>225</v>
      </c>
      <c r="B294" s="608" t="s">
        <v>387</v>
      </c>
      <c r="C294" s="609"/>
      <c r="D294" s="609"/>
      <c r="E294" s="609"/>
      <c r="F294" s="574"/>
      <c r="G294" s="571">
        <v>5.4</v>
      </c>
      <c r="H294" s="567"/>
      <c r="I294" s="571">
        <v>5.4</v>
      </c>
      <c r="J294" s="575"/>
      <c r="K294" s="652">
        <f t="shared" si="308"/>
        <v>6.1572000000000005</v>
      </c>
      <c r="L294" s="652">
        <f t="shared" si="309"/>
        <v>6.6620000000000017</v>
      </c>
      <c r="M294" s="766">
        <f t="shared" si="310"/>
        <v>6.8260600000000009</v>
      </c>
      <c r="N294" s="766">
        <f t="shared" si="311"/>
        <v>7.3561000000000023</v>
      </c>
      <c r="O294" s="766"/>
      <c r="P294" s="766"/>
      <c r="Q294" s="766"/>
      <c r="R294" s="766"/>
      <c r="S294" s="766"/>
      <c r="T294" s="766"/>
      <c r="U294" s="766"/>
      <c r="V294" s="766"/>
      <c r="W294" s="766"/>
      <c r="X294" s="766"/>
      <c r="Y294" s="766"/>
      <c r="Z294" s="766"/>
      <c r="AA294" s="766"/>
      <c r="AB294" s="766"/>
      <c r="AC294" s="766"/>
      <c r="AD294" s="766"/>
      <c r="AE294" s="766"/>
      <c r="AF294" s="766"/>
      <c r="AG294" s="766"/>
      <c r="AH294" s="766"/>
      <c r="AI294" s="766"/>
      <c r="AJ294" s="766"/>
      <c r="AK294" s="766"/>
      <c r="AL294" s="766"/>
      <c r="AM294" s="766"/>
      <c r="AN294" s="501">
        <v>7.22</v>
      </c>
      <c r="AO294" s="557"/>
      <c r="AP294" s="576"/>
      <c r="AQ294" s="557"/>
      <c r="AR294" s="557"/>
      <c r="AS294" s="28">
        <f t="shared" si="312"/>
        <v>12.620000000000001</v>
      </c>
      <c r="AT294" s="577"/>
      <c r="AU294" s="557"/>
      <c r="AV294" s="171"/>
      <c r="AW294" s="559"/>
      <c r="AX294" s="174"/>
      <c r="AY294" s="564"/>
      <c r="AZ294" s="564"/>
      <c r="BA294" s="34">
        <f t="shared" si="313"/>
        <v>12.620000000000001</v>
      </c>
      <c r="BB294" s="97"/>
      <c r="BC294" s="36"/>
      <c r="BD294" s="35">
        <f t="shared" si="314"/>
        <v>13.3772</v>
      </c>
      <c r="BE294" s="1"/>
      <c r="BF294" s="1"/>
      <c r="BG294" s="1"/>
      <c r="BH294" s="1"/>
      <c r="BI294" s="1"/>
      <c r="BJ294" s="1"/>
      <c r="BK294" s="1"/>
      <c r="BL294" s="35">
        <f t="shared" si="315"/>
        <v>13.882000000000001</v>
      </c>
      <c r="BM294" s="1"/>
      <c r="BN294" s="1"/>
      <c r="BO294" s="35">
        <f t="shared" si="317"/>
        <v>14.046060000000001</v>
      </c>
      <c r="BP294" s="95"/>
      <c r="BQ294" s="95"/>
      <c r="BR294" s="95"/>
      <c r="BS294" s="95"/>
      <c r="BT294" s="95"/>
      <c r="BU294" s="95"/>
      <c r="BV294" s="35">
        <f t="shared" si="316"/>
        <v>14.576100000000002</v>
      </c>
    </row>
    <row r="295" spans="1:74" x14ac:dyDescent="0.25">
      <c r="A295" s="44">
        <v>226</v>
      </c>
      <c r="B295" s="786" t="s">
        <v>239</v>
      </c>
      <c r="C295" s="790"/>
      <c r="D295" s="790"/>
      <c r="E295" s="790"/>
      <c r="F295" s="510"/>
      <c r="G295" s="529">
        <v>2.7</v>
      </c>
      <c r="H295" s="516"/>
      <c r="I295" s="529">
        <v>2.7</v>
      </c>
      <c r="J295" s="573">
        <v>1500</v>
      </c>
      <c r="K295" s="652">
        <f t="shared" si="308"/>
        <v>3.0059999999999998</v>
      </c>
      <c r="L295" s="652">
        <f t="shared" si="309"/>
        <v>3.2100000000000004</v>
      </c>
      <c r="M295" s="766">
        <f t="shared" si="310"/>
        <v>3.2762999999999995</v>
      </c>
      <c r="N295" s="766">
        <f t="shared" si="311"/>
        <v>3.4905000000000004</v>
      </c>
      <c r="O295" s="767"/>
      <c r="P295" s="767"/>
      <c r="Q295" s="767"/>
      <c r="R295" s="767"/>
      <c r="S295" s="767"/>
      <c r="T295" s="767"/>
      <c r="U295" s="767"/>
      <c r="V295" s="767"/>
      <c r="W295" s="767"/>
      <c r="X295" s="767"/>
      <c r="Y295" s="767"/>
      <c r="Z295" s="767"/>
      <c r="AA295" s="767"/>
      <c r="AB295" s="767"/>
      <c r="AC295" s="767"/>
      <c r="AD295" s="767"/>
      <c r="AE295" s="767"/>
      <c r="AF295" s="767"/>
      <c r="AG295" s="767"/>
      <c r="AH295" s="767"/>
      <c r="AI295" s="767"/>
      <c r="AJ295" s="767"/>
      <c r="AK295" s="767"/>
      <c r="AL295" s="767"/>
      <c r="AM295" s="767"/>
      <c r="AN295" s="578">
        <v>2.4</v>
      </c>
      <c r="AO295" s="84">
        <f>SUM(G295+J295)</f>
        <v>1502.7</v>
      </c>
      <c r="AP295" s="91">
        <f>ROUND(G295-G295*5%+J295,-2)</f>
        <v>1500</v>
      </c>
      <c r="AQ295" s="84"/>
      <c r="AR295" s="84"/>
      <c r="AS295" s="28">
        <f t="shared" si="312"/>
        <v>5.0999999999999996</v>
      </c>
      <c r="AT295" s="124">
        <f>SUM(G295-G295*5%+AN295)</f>
        <v>4.9649999999999999</v>
      </c>
      <c r="AU295" s="84"/>
      <c r="AV295" s="72">
        <f>SUM(I295+J295)</f>
        <v>1502.7</v>
      </c>
      <c r="AW295" s="85"/>
      <c r="AX295" s="125">
        <f>ROUND(I295-I295*5%+J295,-2)</f>
        <v>1500</v>
      </c>
      <c r="AY295" s="33">
        <f>SUM(G295-G295*5%+AN295)</f>
        <v>4.9649999999999999</v>
      </c>
      <c r="AZ295" s="33"/>
      <c r="BA295" s="34">
        <f t="shared" si="313"/>
        <v>5.0999999999999996</v>
      </c>
      <c r="BB295" s="97">
        <f>SUM(I295-I295*5%+AN295)</f>
        <v>4.9649999999999999</v>
      </c>
      <c r="BC295" s="36">
        <f>SUM(I295-I295*5%+AN295)</f>
        <v>4.9649999999999999</v>
      </c>
      <c r="BD295" s="35">
        <f t="shared" si="314"/>
        <v>5.4059999999999997</v>
      </c>
      <c r="BE295" s="1"/>
      <c r="BF295" s="1"/>
      <c r="BG295" s="1"/>
      <c r="BH295" s="1"/>
      <c r="BI295" s="1"/>
      <c r="BJ295" s="1"/>
      <c r="BK295" s="1"/>
      <c r="BL295" s="35">
        <f t="shared" si="315"/>
        <v>5.61</v>
      </c>
      <c r="BM295" s="1"/>
      <c r="BN295" s="1"/>
      <c r="BO295" s="35">
        <f t="shared" si="317"/>
        <v>5.6762999999999995</v>
      </c>
      <c r="BP295" s="95"/>
      <c r="BQ295" s="95"/>
      <c r="BR295" s="95"/>
      <c r="BS295" s="95"/>
      <c r="BT295" s="95"/>
      <c r="BU295" s="95"/>
      <c r="BV295" s="35">
        <f t="shared" si="316"/>
        <v>5.8905000000000003</v>
      </c>
    </row>
    <row r="296" spans="1:74" x14ac:dyDescent="0.25">
      <c r="A296" s="44">
        <v>227</v>
      </c>
      <c r="B296" s="860" t="s">
        <v>240</v>
      </c>
      <c r="C296" s="861"/>
      <c r="D296" s="861"/>
      <c r="E296" s="861"/>
      <c r="F296" s="862"/>
      <c r="G296" s="571">
        <v>3.53</v>
      </c>
      <c r="H296" s="516"/>
      <c r="I296" s="571">
        <v>4.99</v>
      </c>
      <c r="J296" s="573">
        <v>3300</v>
      </c>
      <c r="K296" s="652">
        <f t="shared" si="308"/>
        <v>3.8108</v>
      </c>
      <c r="L296" s="652">
        <f t="shared" si="309"/>
        <v>5.604000000000001</v>
      </c>
      <c r="M296" s="766">
        <f t="shared" si="310"/>
        <v>4.05884</v>
      </c>
      <c r="N296" s="766">
        <f t="shared" si="311"/>
        <v>5.9417000000000009</v>
      </c>
      <c r="O296" s="766"/>
      <c r="P296" s="766"/>
      <c r="Q296" s="766"/>
      <c r="R296" s="766"/>
      <c r="S296" s="766"/>
      <c r="T296" s="766"/>
      <c r="U296" s="766"/>
      <c r="V296" s="766"/>
      <c r="W296" s="766"/>
      <c r="X296" s="766"/>
      <c r="Y296" s="766"/>
      <c r="Z296" s="766"/>
      <c r="AA296" s="766"/>
      <c r="AB296" s="766"/>
      <c r="AC296" s="766"/>
      <c r="AD296" s="766"/>
      <c r="AE296" s="766"/>
      <c r="AF296" s="766"/>
      <c r="AG296" s="766"/>
      <c r="AH296" s="766"/>
      <c r="AI296" s="766"/>
      <c r="AJ296" s="766"/>
      <c r="AK296" s="766"/>
      <c r="AL296" s="766"/>
      <c r="AM296" s="766"/>
      <c r="AN296" s="501">
        <v>1.1499999999999999</v>
      </c>
      <c r="AO296" s="84">
        <f>SUM(G296+J296)</f>
        <v>3303.53</v>
      </c>
      <c r="AP296" s="91">
        <f>ROUND(G296-G296*5%+J296,-2)</f>
        <v>3300</v>
      </c>
      <c r="AQ296" s="84"/>
      <c r="AR296" s="84"/>
      <c r="AS296" s="28">
        <f t="shared" si="312"/>
        <v>4.68</v>
      </c>
      <c r="AT296" s="124">
        <f>SUM(G296-G296*5%+AN296)</f>
        <v>4.5034999999999998</v>
      </c>
      <c r="AU296" s="84"/>
      <c r="AV296" s="72">
        <f>SUM(I296+J296)</f>
        <v>3304.99</v>
      </c>
      <c r="AW296" s="85"/>
      <c r="AX296" s="125">
        <f>ROUND(I296-I296*5%+J296,-2)</f>
        <v>3300</v>
      </c>
      <c r="AY296" s="33">
        <f>SUM(G296-G296*5%+AN296)</f>
        <v>4.5034999999999998</v>
      </c>
      <c r="AZ296" s="33"/>
      <c r="BA296" s="34">
        <f t="shared" si="313"/>
        <v>6.1400000000000006</v>
      </c>
      <c r="BB296" s="97">
        <f>SUM(I296-I296*5%+AN296)</f>
        <v>5.8904999999999994</v>
      </c>
      <c r="BC296" s="36">
        <f>SUM(I296-I296*5%+AN296)</f>
        <v>5.8904999999999994</v>
      </c>
      <c r="BD296" s="35">
        <f t="shared" si="314"/>
        <v>4.9607999999999999</v>
      </c>
      <c r="BE296" s="1"/>
      <c r="BF296" s="1"/>
      <c r="BG296" s="1"/>
      <c r="BH296" s="1"/>
      <c r="BI296" s="1"/>
      <c r="BJ296" s="1"/>
      <c r="BK296" s="1"/>
      <c r="BL296" s="35">
        <f t="shared" si="315"/>
        <v>6.7540000000000013</v>
      </c>
      <c r="BM296" s="1"/>
      <c r="BN296" s="1"/>
      <c r="BO296" s="35">
        <f t="shared" si="317"/>
        <v>5.2088399999999995</v>
      </c>
      <c r="BP296" s="95"/>
      <c r="BQ296" s="95"/>
      <c r="BR296" s="95"/>
      <c r="BS296" s="95"/>
      <c r="BT296" s="95"/>
      <c r="BU296" s="95"/>
      <c r="BV296" s="35">
        <f t="shared" si="316"/>
        <v>7.0917000000000012</v>
      </c>
    </row>
    <row r="297" spans="1:74" x14ac:dyDescent="0.25">
      <c r="A297" s="44">
        <v>228</v>
      </c>
      <c r="B297" s="860" t="s">
        <v>241</v>
      </c>
      <c r="C297" s="861"/>
      <c r="D297" s="861"/>
      <c r="E297" s="861"/>
      <c r="F297" s="862"/>
      <c r="G297" s="571">
        <v>1.67</v>
      </c>
      <c r="H297" s="516"/>
      <c r="I297" s="571">
        <v>3.26</v>
      </c>
      <c r="J297" s="573">
        <v>3400</v>
      </c>
      <c r="K297" s="652">
        <f t="shared" si="308"/>
        <v>1.8512</v>
      </c>
      <c r="L297" s="652">
        <f t="shared" si="309"/>
        <v>3.7209999999999996</v>
      </c>
      <c r="M297" s="766">
        <f t="shared" si="310"/>
        <v>2.01126</v>
      </c>
      <c r="N297" s="766">
        <f t="shared" si="311"/>
        <v>3.9745499999999994</v>
      </c>
      <c r="O297" s="766"/>
      <c r="P297" s="766"/>
      <c r="Q297" s="766"/>
      <c r="R297" s="766"/>
      <c r="S297" s="766"/>
      <c r="T297" s="766"/>
      <c r="U297" s="766"/>
      <c r="V297" s="766"/>
      <c r="W297" s="766"/>
      <c r="X297" s="766"/>
      <c r="Y297" s="766"/>
      <c r="Z297" s="766"/>
      <c r="AA297" s="766"/>
      <c r="AB297" s="766"/>
      <c r="AC297" s="766"/>
      <c r="AD297" s="766"/>
      <c r="AE297" s="766"/>
      <c r="AF297" s="766"/>
      <c r="AG297" s="766"/>
      <c r="AH297" s="766"/>
      <c r="AI297" s="766"/>
      <c r="AJ297" s="766"/>
      <c r="AK297" s="766"/>
      <c r="AL297" s="766"/>
      <c r="AM297" s="766"/>
      <c r="AN297" s="570">
        <v>1.35</v>
      </c>
      <c r="AO297" s="84">
        <f>SUM(G297+J297)</f>
        <v>3401.67</v>
      </c>
      <c r="AP297" s="91">
        <f>ROUND(G297-G297*5%+J297,-2)</f>
        <v>3400</v>
      </c>
      <c r="AQ297" s="84"/>
      <c r="AR297" s="84"/>
      <c r="AS297" s="28">
        <f t="shared" si="312"/>
        <v>3.02</v>
      </c>
      <c r="AT297" s="124">
        <f>SUM(G297-G297*5%+AN297)</f>
        <v>2.9365000000000001</v>
      </c>
      <c r="AU297" s="84"/>
      <c r="AV297" s="72">
        <f>SUM(I297+J297)</f>
        <v>3403.26</v>
      </c>
      <c r="AW297" s="85"/>
      <c r="AX297" s="125">
        <f>ROUND(I297-I297*5%+J297,-2)</f>
        <v>3400</v>
      </c>
      <c r="AY297" s="33">
        <f>SUM(G297-G297*5%+AN297)</f>
        <v>2.9365000000000001</v>
      </c>
      <c r="AZ297" s="33"/>
      <c r="BA297" s="34">
        <f t="shared" si="313"/>
        <v>4.6099999999999994</v>
      </c>
      <c r="BB297" s="97">
        <f>SUM(I297-I297*5%+AN297)</f>
        <v>4.4470000000000001</v>
      </c>
      <c r="BC297" s="36">
        <f>SUM(I297-I297*5%+AN297)</f>
        <v>4.4470000000000001</v>
      </c>
      <c r="BD297" s="35">
        <f t="shared" si="314"/>
        <v>3.2012</v>
      </c>
      <c r="BE297" s="1"/>
      <c r="BF297" s="1"/>
      <c r="BG297" s="1"/>
      <c r="BH297" s="1"/>
      <c r="BI297" s="1"/>
      <c r="BJ297" s="1"/>
      <c r="BK297" s="1"/>
      <c r="BL297" s="35">
        <f t="shared" si="315"/>
        <v>5.0709999999999997</v>
      </c>
      <c r="BM297" s="1"/>
      <c r="BN297" s="1"/>
      <c r="BO297" s="35">
        <f t="shared" si="317"/>
        <v>3.3612600000000001</v>
      </c>
      <c r="BP297" s="95"/>
      <c r="BQ297" s="95"/>
      <c r="BR297" s="95"/>
      <c r="BS297" s="95"/>
      <c r="BT297" s="95"/>
      <c r="BU297" s="95"/>
      <c r="BV297" s="35">
        <f t="shared" si="316"/>
        <v>5.3245499999999995</v>
      </c>
    </row>
    <row r="298" spans="1:74" x14ac:dyDescent="0.25">
      <c r="A298" s="44">
        <v>229</v>
      </c>
      <c r="B298" s="860" t="s">
        <v>242</v>
      </c>
      <c r="C298" s="861"/>
      <c r="D298" s="861"/>
      <c r="E298" s="861"/>
      <c r="F298" s="862"/>
      <c r="G298" s="571">
        <v>1.67</v>
      </c>
      <c r="H298" s="516"/>
      <c r="I298" s="571">
        <v>3.26</v>
      </c>
      <c r="J298" s="573">
        <v>3600</v>
      </c>
      <c r="K298" s="652">
        <v>1.85</v>
      </c>
      <c r="L298" s="652">
        <v>3.72</v>
      </c>
      <c r="M298" s="766">
        <v>2.0099999999999998</v>
      </c>
      <c r="N298" s="766">
        <v>3.97</v>
      </c>
      <c r="O298" s="766"/>
      <c r="P298" s="766"/>
      <c r="Q298" s="766"/>
      <c r="R298" s="766"/>
      <c r="S298" s="766"/>
      <c r="T298" s="766"/>
      <c r="U298" s="766"/>
      <c r="V298" s="766"/>
      <c r="W298" s="766"/>
      <c r="X298" s="766"/>
      <c r="Y298" s="766"/>
      <c r="Z298" s="766"/>
      <c r="AA298" s="766"/>
      <c r="AB298" s="766"/>
      <c r="AC298" s="766"/>
      <c r="AD298" s="766"/>
      <c r="AE298" s="766"/>
      <c r="AF298" s="766"/>
      <c r="AG298" s="766"/>
      <c r="AH298" s="766"/>
      <c r="AI298" s="766"/>
      <c r="AJ298" s="766"/>
      <c r="AK298" s="766"/>
      <c r="AL298" s="766"/>
      <c r="AM298" s="766"/>
      <c r="AN298" s="501">
        <v>1.48</v>
      </c>
      <c r="AO298" s="84">
        <f>SUM(G298+J298)</f>
        <v>3601.67</v>
      </c>
      <c r="AP298" s="91">
        <f>ROUND(G298-G298*5%+J298,-2)</f>
        <v>3600</v>
      </c>
      <c r="AQ298" s="84"/>
      <c r="AR298" s="84"/>
      <c r="AS298" s="28">
        <f t="shared" si="312"/>
        <v>3.15</v>
      </c>
      <c r="AT298" s="124">
        <f>SUM(G298-G298*5%+AN298)</f>
        <v>3.0665</v>
      </c>
      <c r="AU298" s="84"/>
      <c r="AV298" s="72">
        <f>SUM(I298+J298)</f>
        <v>3603.26</v>
      </c>
      <c r="AW298" s="85"/>
      <c r="AX298" s="125">
        <f>ROUND(I298-I298*5%+J298,-2)</f>
        <v>3600</v>
      </c>
      <c r="AY298" s="33">
        <f>SUM(G298-G298*5%+AN298)</f>
        <v>3.0665</v>
      </c>
      <c r="AZ298" s="33"/>
      <c r="BA298" s="34">
        <f t="shared" si="313"/>
        <v>4.74</v>
      </c>
      <c r="BB298" s="97">
        <f>SUM(I298-I298*5%+AN298)</f>
        <v>4.577</v>
      </c>
      <c r="BC298" s="36">
        <f>SUM(I298-I298*5%+AN298)</f>
        <v>4.577</v>
      </c>
      <c r="BD298" s="35">
        <v>3.33</v>
      </c>
      <c r="BE298" s="1"/>
      <c r="BF298" s="1"/>
      <c r="BG298" s="1"/>
      <c r="BH298" s="1"/>
      <c r="BI298" s="1"/>
      <c r="BJ298" s="1"/>
      <c r="BK298" s="1"/>
      <c r="BL298" s="35">
        <v>5.2</v>
      </c>
      <c r="BM298" s="1"/>
      <c r="BN298" s="1"/>
      <c r="BO298" s="35">
        <v>3.49</v>
      </c>
      <c r="BP298" s="95"/>
      <c r="BQ298" s="95"/>
      <c r="BR298" s="95"/>
      <c r="BS298" s="95"/>
      <c r="BT298" s="95"/>
      <c r="BU298" s="95"/>
      <c r="BV298" s="35">
        <v>5.45</v>
      </c>
    </row>
    <row r="299" spans="1:74" x14ac:dyDescent="0.25">
      <c r="A299" s="132"/>
      <c r="B299" s="131"/>
      <c r="C299" s="131"/>
      <c r="D299" s="131"/>
      <c r="E299" s="131"/>
      <c r="F299" s="131"/>
      <c r="G299" s="99"/>
      <c r="H299" s="68"/>
      <c r="I299" s="63"/>
      <c r="J299" s="133"/>
      <c r="K299" s="133"/>
      <c r="L299" s="133"/>
      <c r="M299" s="133"/>
      <c r="N299" s="133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  <c r="AE299" s="133"/>
      <c r="AF299" s="133"/>
      <c r="AG299" s="133"/>
      <c r="AH299" s="133"/>
      <c r="AI299" s="133"/>
      <c r="AJ299" s="133"/>
      <c r="AK299" s="133"/>
      <c r="AL299" s="133"/>
      <c r="AM299" s="133"/>
      <c r="AN299" s="133"/>
      <c r="AO299" s="134"/>
      <c r="AP299" s="134"/>
      <c r="AQ299" s="134"/>
      <c r="AR299" s="134"/>
      <c r="AS299" s="134"/>
      <c r="AT299" s="135"/>
      <c r="AU299" s="134"/>
      <c r="AV299" s="136"/>
      <c r="AW299" s="137"/>
      <c r="AX299" s="60"/>
      <c r="AY299" s="60"/>
      <c r="AZ299" s="60"/>
      <c r="BA299" s="120"/>
      <c r="BB299" s="138"/>
      <c r="BC299" s="57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95"/>
      <c r="BP299" s="95"/>
      <c r="BQ299" s="95"/>
      <c r="BR299" s="95"/>
      <c r="BS299" s="95"/>
      <c r="BT299" s="95"/>
      <c r="BU299" s="95"/>
      <c r="BV299" s="95"/>
    </row>
    <row r="300" spans="1:74" x14ac:dyDescent="0.25">
      <c r="A300" s="139"/>
      <c r="B300" s="140" t="s">
        <v>243</v>
      </c>
      <c r="C300" s="140"/>
      <c r="D300" s="140"/>
      <c r="E300" s="141"/>
      <c r="F300" s="141"/>
      <c r="G300" s="142"/>
      <c r="H300" s="141"/>
      <c r="I300" s="141"/>
      <c r="J300" s="142"/>
      <c r="K300" s="142"/>
      <c r="L300" s="142"/>
      <c r="M300" s="142"/>
      <c r="N300" s="142"/>
      <c r="O300" s="142"/>
      <c r="P300" s="142"/>
      <c r="Q300" s="142"/>
      <c r="R300" s="142"/>
      <c r="S300" s="142"/>
      <c r="T300" s="142"/>
      <c r="U300" s="142"/>
      <c r="V300" s="142"/>
      <c r="W300" s="142"/>
      <c r="X300" s="142"/>
      <c r="Y300" s="142"/>
      <c r="Z300" s="142"/>
      <c r="AA300" s="142"/>
      <c r="AB300" s="142"/>
      <c r="AC300" s="142"/>
      <c r="AD300" s="142"/>
      <c r="AE300" s="142"/>
      <c r="AF300" s="142"/>
      <c r="AG300" s="142"/>
      <c r="AH300" s="142"/>
      <c r="AI300" s="142"/>
      <c r="AJ300" s="142"/>
      <c r="AK300" s="142"/>
      <c r="AL300" s="142"/>
      <c r="AM300" s="142"/>
      <c r="AN300" s="142"/>
      <c r="AO300" s="143"/>
      <c r="AP300" s="143"/>
      <c r="AQ300" s="143"/>
      <c r="AR300" s="143"/>
      <c r="AS300" s="143"/>
      <c r="AT300" s="880"/>
      <c r="AU300" s="880"/>
      <c r="AV300" s="880"/>
      <c r="AW300" s="880"/>
      <c r="AX300" s="880"/>
      <c r="AY300" s="880"/>
      <c r="AZ300" s="880"/>
      <c r="BA300" s="880"/>
      <c r="BB300" s="880"/>
      <c r="BC300" s="144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95"/>
      <c r="BP300" s="95"/>
      <c r="BQ300" s="95"/>
      <c r="BR300" s="95"/>
      <c r="BS300" s="95"/>
      <c r="BT300" s="95"/>
      <c r="BU300" s="95"/>
      <c r="BV300" s="95"/>
    </row>
    <row r="301" spans="1:74" x14ac:dyDescent="0.25">
      <c r="A301" s="145" t="s">
        <v>244</v>
      </c>
      <c r="B301" s="146"/>
      <c r="C301" s="146"/>
      <c r="D301" s="146"/>
      <c r="E301" s="146"/>
      <c r="F301" s="146"/>
      <c r="G301" s="146"/>
      <c r="H301" s="146"/>
      <c r="I301" s="146"/>
      <c r="J301" s="146"/>
      <c r="K301" s="146"/>
      <c r="L301" s="146"/>
      <c r="M301" s="146"/>
      <c r="N301" s="146"/>
      <c r="O301" s="146"/>
      <c r="P301" s="146"/>
      <c r="Q301" s="146"/>
      <c r="R301" s="146"/>
      <c r="S301" s="146"/>
      <c r="T301" s="146"/>
      <c r="U301" s="146"/>
      <c r="V301" s="146"/>
      <c r="W301" s="146"/>
      <c r="X301" s="146"/>
      <c r="Y301" s="146"/>
      <c r="Z301" s="146"/>
      <c r="AA301" s="146"/>
      <c r="AB301" s="146"/>
      <c r="AC301" s="146"/>
      <c r="AD301" s="146"/>
      <c r="AE301" s="146"/>
      <c r="AF301" s="146"/>
      <c r="AG301" s="146"/>
      <c r="AH301" s="146"/>
      <c r="AI301" s="146"/>
      <c r="AJ301" s="146"/>
      <c r="AK301" s="146"/>
      <c r="AL301" s="146"/>
      <c r="AM301" s="146"/>
      <c r="AN301" s="146"/>
      <c r="AO301" s="146"/>
      <c r="AP301" s="146"/>
      <c r="AQ301" s="146"/>
      <c r="AR301" s="146"/>
      <c r="AS301" s="146"/>
      <c r="AT301" s="146"/>
      <c r="AU301" s="146"/>
      <c r="AV301" s="146"/>
      <c r="AW301" s="147"/>
      <c r="AX301" s="125"/>
      <c r="AY301" s="148"/>
      <c r="AZ301" s="148"/>
      <c r="BA301" s="149"/>
      <c r="BB301" s="150"/>
      <c r="BC301" s="148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95"/>
      <c r="BP301" s="95"/>
      <c r="BQ301" s="95"/>
      <c r="BR301" s="95"/>
      <c r="BS301" s="95"/>
      <c r="BT301" s="95"/>
      <c r="BU301" s="95"/>
      <c r="BV301" s="95"/>
    </row>
    <row r="302" spans="1:74" x14ac:dyDescent="0.25">
      <c r="A302" s="121"/>
      <c r="B302" s="151"/>
      <c r="C302" s="151"/>
      <c r="D302" s="151"/>
      <c r="E302" s="151"/>
      <c r="F302" s="151"/>
      <c r="G302" s="4" t="s">
        <v>6</v>
      </c>
      <c r="H302" s="5"/>
      <c r="I302" s="6" t="s">
        <v>6</v>
      </c>
      <c r="J302" s="637"/>
      <c r="K302" s="4" t="s">
        <v>6</v>
      </c>
      <c r="L302" s="6" t="s">
        <v>6</v>
      </c>
      <c r="M302" s="721"/>
      <c r="N302" s="721"/>
      <c r="O302" s="721"/>
      <c r="P302" s="721"/>
      <c r="Q302" s="721"/>
      <c r="R302" s="721"/>
      <c r="S302" s="721"/>
      <c r="T302" s="721"/>
      <c r="U302" s="721"/>
      <c r="V302" s="721"/>
      <c r="W302" s="721"/>
      <c r="X302" s="721"/>
      <c r="Y302" s="721"/>
      <c r="Z302" s="721"/>
      <c r="AA302" s="721"/>
      <c r="AB302" s="721"/>
      <c r="AC302" s="721"/>
      <c r="AD302" s="721"/>
      <c r="AE302" s="721"/>
      <c r="AF302" s="721"/>
      <c r="AG302" s="721"/>
      <c r="AH302" s="721"/>
      <c r="AI302" s="721"/>
      <c r="AJ302" s="721"/>
      <c r="AK302" s="721"/>
      <c r="AL302" s="721"/>
      <c r="AM302" s="721"/>
      <c r="AN302" s="800" t="s">
        <v>577</v>
      </c>
      <c r="AO302" s="848" t="s">
        <v>8</v>
      </c>
      <c r="AP302" s="850"/>
      <c r="AQ302" s="788"/>
      <c r="AR302" s="788"/>
      <c r="AS302" s="848" t="s">
        <v>10</v>
      </c>
      <c r="AT302" s="849"/>
      <c r="AU302" s="849"/>
      <c r="AV302" s="849"/>
      <c r="AW302" s="849"/>
      <c r="AX302" s="849"/>
      <c r="AY302" s="850"/>
      <c r="AZ302" s="789"/>
      <c r="BA302" s="845" t="s">
        <v>10</v>
      </c>
      <c r="BB302" s="846"/>
      <c r="BC302" s="847"/>
      <c r="BD302" s="848" t="s">
        <v>10</v>
      </c>
      <c r="BE302" s="849"/>
      <c r="BF302" s="849"/>
      <c r="BG302" s="849"/>
      <c r="BH302" s="849"/>
      <c r="BI302" s="849"/>
      <c r="BJ302" s="850"/>
      <c r="BK302" s="789"/>
      <c r="BL302" s="845" t="s">
        <v>10</v>
      </c>
      <c r="BM302" s="846"/>
      <c r="BN302" s="846"/>
      <c r="BO302" s="95"/>
      <c r="BP302" s="95"/>
      <c r="BQ302" s="95"/>
      <c r="BR302" s="95"/>
      <c r="BS302" s="95"/>
      <c r="BT302" s="95"/>
      <c r="BU302" s="95"/>
      <c r="BV302" s="95"/>
    </row>
    <row r="303" spans="1:74" x14ac:dyDescent="0.25">
      <c r="A303" s="121"/>
      <c r="B303" s="151"/>
      <c r="C303" s="151"/>
      <c r="D303" s="151"/>
      <c r="E303" s="151"/>
      <c r="F303" s="151"/>
      <c r="G303" s="11" t="s">
        <v>11</v>
      </c>
      <c r="H303" s="12"/>
      <c r="I303" s="11" t="s">
        <v>12</v>
      </c>
      <c r="J303" s="13" t="s">
        <v>13</v>
      </c>
      <c r="K303" s="11" t="s">
        <v>11</v>
      </c>
      <c r="L303" s="11" t="s">
        <v>12</v>
      </c>
      <c r="M303" s="722"/>
      <c r="N303" s="722"/>
      <c r="O303" s="722"/>
      <c r="P303" s="722"/>
      <c r="Q303" s="722"/>
      <c r="R303" s="722"/>
      <c r="S303" s="722"/>
      <c r="T303" s="722"/>
      <c r="U303" s="722"/>
      <c r="V303" s="722"/>
      <c r="W303" s="722"/>
      <c r="X303" s="722"/>
      <c r="Y303" s="722"/>
      <c r="Z303" s="722"/>
      <c r="AA303" s="722"/>
      <c r="AB303" s="722"/>
      <c r="AC303" s="722"/>
      <c r="AD303" s="722"/>
      <c r="AE303" s="722"/>
      <c r="AF303" s="722"/>
      <c r="AG303" s="722"/>
      <c r="AH303" s="722"/>
      <c r="AI303" s="722"/>
      <c r="AJ303" s="722"/>
      <c r="AK303" s="722"/>
      <c r="AL303" s="722"/>
      <c r="AM303" s="722"/>
      <c r="AN303" s="14" t="s">
        <v>14</v>
      </c>
      <c r="AO303" s="15" t="s">
        <v>15</v>
      </c>
      <c r="AP303" s="16" t="s">
        <v>16</v>
      </c>
      <c r="AQ303" s="16"/>
      <c r="AR303" s="16"/>
      <c r="AS303" s="15" t="s">
        <v>11</v>
      </c>
      <c r="AT303" s="17" t="s">
        <v>17</v>
      </c>
      <c r="AU303" s="17"/>
      <c r="AV303" s="15" t="s">
        <v>15</v>
      </c>
      <c r="AW303" s="17"/>
      <c r="AX303" s="17" t="s">
        <v>16</v>
      </c>
      <c r="AY303" s="17" t="s">
        <v>16</v>
      </c>
      <c r="AZ303" s="17"/>
      <c r="BA303" s="15" t="s">
        <v>12</v>
      </c>
      <c r="BB303" s="15" t="s">
        <v>16</v>
      </c>
      <c r="BC303" s="15" t="s">
        <v>17</v>
      </c>
      <c r="BD303" s="15" t="s">
        <v>11</v>
      </c>
      <c r="BE303" s="17" t="s">
        <v>17</v>
      </c>
      <c r="BF303" s="17"/>
      <c r="BG303" s="15" t="s">
        <v>15</v>
      </c>
      <c r="BH303" s="17"/>
      <c r="BI303" s="17" t="s">
        <v>16</v>
      </c>
      <c r="BJ303" s="17" t="s">
        <v>16</v>
      </c>
      <c r="BK303" s="17"/>
      <c r="BL303" s="15" t="s">
        <v>12</v>
      </c>
      <c r="BM303" s="15" t="s">
        <v>16</v>
      </c>
      <c r="BN303" s="17" t="s">
        <v>17</v>
      </c>
      <c r="BO303" s="95"/>
      <c r="BP303" s="95"/>
      <c r="BQ303" s="95"/>
      <c r="BR303" s="95"/>
      <c r="BS303" s="95"/>
      <c r="BT303" s="95"/>
      <c r="BU303" s="95"/>
      <c r="BV303" s="95"/>
    </row>
    <row r="304" spans="1:74" x14ac:dyDescent="0.25">
      <c r="A304" s="44">
        <v>230</v>
      </c>
      <c r="B304" s="102" t="s">
        <v>553</v>
      </c>
      <c r="C304" s="778"/>
      <c r="D304" s="778"/>
      <c r="E304" s="779"/>
      <c r="F304" s="779"/>
      <c r="G304" s="152">
        <v>34.94</v>
      </c>
      <c r="H304" s="77"/>
      <c r="I304" s="152">
        <v>75</v>
      </c>
      <c r="J304" s="175">
        <v>5600</v>
      </c>
      <c r="K304" s="152">
        <v>34.94</v>
      </c>
      <c r="L304" s="511">
        <v>82.5</v>
      </c>
      <c r="M304" s="152">
        <v>34.94</v>
      </c>
      <c r="N304" s="511">
        <v>86.63</v>
      </c>
      <c r="O304" s="511"/>
      <c r="P304" s="511"/>
      <c r="Q304" s="511"/>
      <c r="R304" s="511"/>
      <c r="S304" s="511"/>
      <c r="T304" s="511"/>
      <c r="U304" s="511"/>
      <c r="V304" s="511"/>
      <c r="W304" s="511"/>
      <c r="X304" s="511"/>
      <c r="Y304" s="511"/>
      <c r="Z304" s="511"/>
      <c r="AA304" s="511"/>
      <c r="AB304" s="511"/>
      <c r="AC304" s="511"/>
      <c r="AD304" s="511"/>
      <c r="AE304" s="511"/>
      <c r="AF304" s="511"/>
      <c r="AG304" s="511"/>
      <c r="AH304" s="511"/>
      <c r="AI304" s="511"/>
      <c r="AJ304" s="511"/>
      <c r="AK304" s="511"/>
      <c r="AL304" s="511"/>
      <c r="AM304" s="511"/>
      <c r="AN304" s="159">
        <v>1.18</v>
      </c>
      <c r="AO304" s="165" t="e">
        <f>#REF!+J304</f>
        <v>#REF!</v>
      </c>
      <c r="AP304" s="58" t="e">
        <f>ROUND(#REF!-#REF!*5%+J304,-2)</f>
        <v>#REF!</v>
      </c>
      <c r="AQ304" s="72"/>
      <c r="AR304" s="58"/>
      <c r="AS304" s="240">
        <f t="shared" ref="AS304" si="318">SUM(G304+AN304)</f>
        <v>36.119999999999997</v>
      </c>
      <c r="AT304" s="109">
        <v>11.82</v>
      </c>
      <c r="AU304" s="165"/>
      <c r="AV304" s="176">
        <f>SUM(I304+J304)</f>
        <v>5675</v>
      </c>
      <c r="AW304" s="157"/>
      <c r="AX304" s="125">
        <f>ROUND(I304-I304*5%+J304,-2)</f>
        <v>5700</v>
      </c>
      <c r="AY304" s="96">
        <f t="shared" ref="AY304" si="319">SUM(G304-G304*5%+AN304)</f>
        <v>34.372999999999998</v>
      </c>
      <c r="AZ304" s="96"/>
      <c r="BA304" s="34">
        <f t="shared" ref="BA304" si="320">SUM(I304+AN304)</f>
        <v>76.180000000000007</v>
      </c>
      <c r="BB304" s="97" t="e">
        <f>SUM(#REF!-#REF!*5%+#REF!)</f>
        <v>#REF!</v>
      </c>
      <c r="BC304" s="36" t="e">
        <f>SUM(#REF!-#REF!*5%+#REF!)</f>
        <v>#REF!</v>
      </c>
      <c r="BD304" s="724">
        <f t="shared" ref="BD304:BD337" si="321">SUM(K304+AN304)</f>
        <v>36.119999999999997</v>
      </c>
      <c r="BE304" s="1"/>
      <c r="BF304" s="1"/>
      <c r="BG304" s="1"/>
      <c r="BH304" s="1"/>
      <c r="BI304" s="1"/>
      <c r="BJ304" s="1"/>
      <c r="BK304" s="1"/>
      <c r="BL304" s="35">
        <f t="shared" ref="BL304:BL337" si="322">SUM(L304+AN304)</f>
        <v>83.68</v>
      </c>
      <c r="BM304" s="1"/>
      <c r="BN304" s="1"/>
      <c r="BO304" s="35">
        <f t="shared" ref="BO304:BO337" si="323">SUM(M304+AN304)</f>
        <v>36.119999999999997</v>
      </c>
      <c r="BP304" s="95"/>
      <c r="BQ304" s="95"/>
      <c r="BR304" s="95"/>
      <c r="BS304" s="95"/>
      <c r="BT304" s="95"/>
      <c r="BU304" s="95"/>
      <c r="BV304" s="35">
        <f t="shared" ref="BV304:BV337" si="324">SUM(N304+AN304)</f>
        <v>87.81</v>
      </c>
    </row>
    <row r="305" spans="1:74" x14ac:dyDescent="0.25">
      <c r="A305" s="44">
        <v>231</v>
      </c>
      <c r="B305" s="905" t="s">
        <v>270</v>
      </c>
      <c r="C305" s="906"/>
      <c r="D305" s="906"/>
      <c r="E305" s="906"/>
      <c r="F305" s="907"/>
      <c r="G305" s="184"/>
      <c r="H305" s="46"/>
      <c r="I305" s="579"/>
      <c r="J305" s="178"/>
      <c r="K305" s="184"/>
      <c r="L305" s="663"/>
      <c r="M305" s="184"/>
      <c r="N305" s="663"/>
      <c r="O305" s="663"/>
      <c r="P305" s="663"/>
      <c r="Q305" s="663"/>
      <c r="R305" s="663"/>
      <c r="S305" s="663"/>
      <c r="T305" s="663"/>
      <c r="U305" s="663"/>
      <c r="V305" s="663"/>
      <c r="W305" s="663"/>
      <c r="X305" s="663"/>
      <c r="Y305" s="663"/>
      <c r="Z305" s="663"/>
      <c r="AA305" s="663"/>
      <c r="AB305" s="663"/>
      <c r="AC305" s="663"/>
      <c r="AD305" s="663"/>
      <c r="AE305" s="663"/>
      <c r="AF305" s="663"/>
      <c r="AG305" s="663"/>
      <c r="AH305" s="663"/>
      <c r="AI305" s="663"/>
      <c r="AJ305" s="663"/>
      <c r="AK305" s="663"/>
      <c r="AL305" s="663"/>
      <c r="AM305" s="663"/>
      <c r="AN305" s="179"/>
      <c r="AO305" s="180"/>
      <c r="AP305" s="180"/>
      <c r="AQ305" s="181"/>
      <c r="AR305" s="181"/>
      <c r="AS305" s="241"/>
      <c r="AT305" s="185"/>
      <c r="AU305" s="180"/>
      <c r="AV305" s="182"/>
      <c r="AW305" s="183"/>
      <c r="AX305" s="168"/>
      <c r="AY305" s="96"/>
      <c r="AZ305" s="186"/>
      <c r="BA305" s="186"/>
      <c r="BB305" s="187"/>
      <c r="BC305" s="36"/>
      <c r="BD305" s="724"/>
      <c r="BE305" s="1"/>
      <c r="BF305" s="1"/>
      <c r="BG305" s="1"/>
      <c r="BH305" s="1"/>
      <c r="BI305" s="1"/>
      <c r="BJ305" s="1"/>
      <c r="BK305" s="1"/>
      <c r="BL305" s="35"/>
      <c r="BM305" s="1"/>
      <c r="BN305" s="1"/>
      <c r="BO305" s="35"/>
      <c r="BP305" s="95"/>
      <c r="BQ305" s="95"/>
      <c r="BR305" s="95"/>
      <c r="BS305" s="95"/>
      <c r="BT305" s="95"/>
      <c r="BU305" s="95"/>
      <c r="BV305" s="35"/>
    </row>
    <row r="306" spans="1:74" x14ac:dyDescent="0.25">
      <c r="A306" s="44"/>
      <c r="B306" s="899" t="s">
        <v>271</v>
      </c>
      <c r="C306" s="900"/>
      <c r="D306" s="900"/>
      <c r="E306" s="900"/>
      <c r="F306" s="901"/>
      <c r="G306" s="152">
        <v>23.29</v>
      </c>
      <c r="H306" s="517"/>
      <c r="I306" s="152">
        <v>39.76</v>
      </c>
      <c r="J306" s="188">
        <v>5800</v>
      </c>
      <c r="K306" s="152">
        <v>23.29</v>
      </c>
      <c r="L306" s="159">
        <v>43.84</v>
      </c>
      <c r="M306" s="152">
        <v>23.29</v>
      </c>
      <c r="N306" s="768">
        <v>46</v>
      </c>
      <c r="O306" s="159"/>
      <c r="P306" s="159"/>
      <c r="Q306" s="159"/>
      <c r="R306" s="159"/>
      <c r="S306" s="159"/>
      <c r="T306" s="159"/>
      <c r="U306" s="159"/>
      <c r="V306" s="159"/>
      <c r="W306" s="159"/>
      <c r="X306" s="159"/>
      <c r="Y306" s="159"/>
      <c r="Z306" s="159"/>
      <c r="AA306" s="159"/>
      <c r="AB306" s="159"/>
      <c r="AC306" s="159"/>
      <c r="AD306" s="159"/>
      <c r="AE306" s="159"/>
      <c r="AF306" s="159"/>
      <c r="AG306" s="159"/>
      <c r="AH306" s="159"/>
      <c r="AI306" s="159"/>
      <c r="AJ306" s="159"/>
      <c r="AK306" s="159"/>
      <c r="AL306" s="159"/>
      <c r="AM306" s="159"/>
      <c r="AN306" s="159">
        <v>0.87</v>
      </c>
      <c r="AO306" s="133" t="e">
        <f>#REF!+J306</f>
        <v>#REF!</v>
      </c>
      <c r="AP306" s="133" t="e">
        <f>ROUND(#REF!-#REF!*5%+J306,-2)</f>
        <v>#REF!</v>
      </c>
      <c r="AQ306" s="133"/>
      <c r="AR306" s="133"/>
      <c r="AS306" s="242">
        <f>SUM(G306+AN306)</f>
        <v>24.16</v>
      </c>
      <c r="AT306" s="189">
        <v>10.59</v>
      </c>
      <c r="AU306" s="133"/>
      <c r="AV306" s="190">
        <f>SUM(I306+J306)</f>
        <v>5839.76</v>
      </c>
      <c r="AW306" s="137"/>
      <c r="AX306" s="119">
        <f>ROUND(I306-I306*5%+J306,-2)</f>
        <v>5800</v>
      </c>
      <c r="AY306" s="96">
        <f>SUM(G306-G306*5%+AN306)</f>
        <v>22.9955</v>
      </c>
      <c r="AZ306" s="96"/>
      <c r="BA306" s="34">
        <f>SUM(I306+AN306)</f>
        <v>40.629999999999995</v>
      </c>
      <c r="BB306" s="191">
        <f>SUM(I306-I306*5%+AN306)</f>
        <v>38.641999999999996</v>
      </c>
      <c r="BC306" s="36">
        <f>SUM(I306-I306*5%+AN306)</f>
        <v>38.641999999999996</v>
      </c>
      <c r="BD306" s="724">
        <f t="shared" si="321"/>
        <v>24.16</v>
      </c>
      <c r="BE306" s="1"/>
      <c r="BF306" s="1"/>
      <c r="BG306" s="1"/>
      <c r="BH306" s="1"/>
      <c r="BI306" s="1"/>
      <c r="BJ306" s="1"/>
      <c r="BK306" s="1"/>
      <c r="BL306" s="35">
        <f t="shared" si="322"/>
        <v>44.71</v>
      </c>
      <c r="BM306" s="1"/>
      <c r="BN306" s="1"/>
      <c r="BO306" s="35">
        <f t="shared" si="323"/>
        <v>24.16</v>
      </c>
      <c r="BP306" s="95"/>
      <c r="BQ306" s="95"/>
      <c r="BR306" s="95"/>
      <c r="BS306" s="95"/>
      <c r="BT306" s="95"/>
      <c r="BU306" s="95"/>
      <c r="BV306" s="35">
        <f t="shared" si="324"/>
        <v>46.87</v>
      </c>
    </row>
    <row r="307" spans="1:74" x14ac:dyDescent="0.25">
      <c r="A307" s="44">
        <v>232</v>
      </c>
      <c r="B307" s="905" t="s">
        <v>272</v>
      </c>
      <c r="C307" s="906"/>
      <c r="D307" s="906"/>
      <c r="E307" s="906"/>
      <c r="F307" s="907"/>
      <c r="G307" s="184"/>
      <c r="H307" s="46"/>
      <c r="I307" s="579"/>
      <c r="J307" s="178"/>
      <c r="K307" s="184"/>
      <c r="L307" s="663"/>
      <c r="M307" s="184"/>
      <c r="N307" s="663"/>
      <c r="O307" s="663"/>
      <c r="P307" s="663"/>
      <c r="Q307" s="663"/>
      <c r="R307" s="663"/>
      <c r="S307" s="663"/>
      <c r="T307" s="663"/>
      <c r="U307" s="663"/>
      <c r="V307" s="663"/>
      <c r="W307" s="663"/>
      <c r="X307" s="663"/>
      <c r="Y307" s="663"/>
      <c r="Z307" s="663"/>
      <c r="AA307" s="663"/>
      <c r="AB307" s="663"/>
      <c r="AC307" s="663"/>
      <c r="AD307" s="663"/>
      <c r="AE307" s="663"/>
      <c r="AF307" s="663"/>
      <c r="AG307" s="663"/>
      <c r="AH307" s="663"/>
      <c r="AI307" s="663"/>
      <c r="AJ307" s="663"/>
      <c r="AK307" s="663"/>
      <c r="AL307" s="663"/>
      <c r="AM307" s="663"/>
      <c r="AN307" s="179"/>
      <c r="AO307" s="180"/>
      <c r="AP307" s="180"/>
      <c r="AQ307" s="181"/>
      <c r="AR307" s="181"/>
      <c r="AS307" s="241"/>
      <c r="AT307" s="185"/>
      <c r="AU307" s="180"/>
      <c r="AV307" s="182"/>
      <c r="AW307" s="183"/>
      <c r="AX307" s="168"/>
      <c r="AY307" s="96"/>
      <c r="AZ307" s="186"/>
      <c r="BA307" s="186"/>
      <c r="BB307" s="187"/>
      <c r="BC307" s="36"/>
      <c r="BD307" s="724">
        <f t="shared" si="321"/>
        <v>0</v>
      </c>
      <c r="BE307" s="1"/>
      <c r="BF307" s="1"/>
      <c r="BG307" s="1"/>
      <c r="BH307" s="1"/>
      <c r="BI307" s="1"/>
      <c r="BJ307" s="1"/>
      <c r="BK307" s="1"/>
      <c r="BL307" s="35">
        <f t="shared" si="322"/>
        <v>0</v>
      </c>
      <c r="BM307" s="1"/>
      <c r="BN307" s="1"/>
      <c r="BO307" s="35"/>
      <c r="BP307" s="95"/>
      <c r="BQ307" s="95"/>
      <c r="BR307" s="95"/>
      <c r="BS307" s="95"/>
      <c r="BT307" s="95"/>
      <c r="BU307" s="95"/>
      <c r="BV307" s="35"/>
    </row>
    <row r="308" spans="1:74" x14ac:dyDescent="0.25">
      <c r="A308" s="44"/>
      <c r="B308" s="899" t="s">
        <v>273</v>
      </c>
      <c r="C308" s="900"/>
      <c r="D308" s="900"/>
      <c r="E308" s="900"/>
      <c r="F308" s="901"/>
      <c r="G308" s="152">
        <v>23.29</v>
      </c>
      <c r="H308" s="517"/>
      <c r="I308" s="152">
        <v>39.76</v>
      </c>
      <c r="J308" s="188">
        <v>5800</v>
      </c>
      <c r="K308" s="152">
        <v>23.29</v>
      </c>
      <c r="L308" s="159">
        <v>43.84</v>
      </c>
      <c r="M308" s="152">
        <v>23.29</v>
      </c>
      <c r="N308" s="768">
        <v>46</v>
      </c>
      <c r="O308" s="159"/>
      <c r="P308" s="159"/>
      <c r="Q308" s="159"/>
      <c r="R308" s="159"/>
      <c r="S308" s="159"/>
      <c r="T308" s="159"/>
      <c r="U308" s="159"/>
      <c r="V308" s="159"/>
      <c r="W308" s="159"/>
      <c r="X308" s="159"/>
      <c r="Y308" s="159"/>
      <c r="Z308" s="159"/>
      <c r="AA308" s="159"/>
      <c r="AB308" s="159"/>
      <c r="AC308" s="159"/>
      <c r="AD308" s="159"/>
      <c r="AE308" s="159"/>
      <c r="AF308" s="159"/>
      <c r="AG308" s="159"/>
      <c r="AH308" s="159"/>
      <c r="AI308" s="159"/>
      <c r="AJ308" s="159"/>
      <c r="AK308" s="159"/>
      <c r="AL308" s="159"/>
      <c r="AM308" s="159"/>
      <c r="AN308" s="159">
        <v>0.87</v>
      </c>
      <c r="AO308" s="133" t="e">
        <f>#REF!+J308</f>
        <v>#REF!</v>
      </c>
      <c r="AP308" s="133" t="e">
        <f>ROUND(#REF!-#REF!*5%+J308,-2)</f>
        <v>#REF!</v>
      </c>
      <c r="AQ308" s="133"/>
      <c r="AR308" s="133"/>
      <c r="AS308" s="242">
        <f>SUM(G308+AN308)</f>
        <v>24.16</v>
      </c>
      <c r="AT308" s="189">
        <v>10.59</v>
      </c>
      <c r="AU308" s="133"/>
      <c r="AV308" s="190">
        <f>SUM(I308+J308)</f>
        <v>5839.76</v>
      </c>
      <c r="AW308" s="137"/>
      <c r="AX308" s="119">
        <f>ROUND(I308-I308*5%+J308,-2)</f>
        <v>5800</v>
      </c>
      <c r="AY308" s="96">
        <f>SUM(G308-G308*5%+AN308)</f>
        <v>22.9955</v>
      </c>
      <c r="AZ308" s="96"/>
      <c r="BA308" s="34">
        <f>SUM(I308+AN308)</f>
        <v>40.629999999999995</v>
      </c>
      <c r="BB308" s="191">
        <f>SUM(I308-I308*5%+AN308)</f>
        <v>38.641999999999996</v>
      </c>
      <c r="BC308" s="36">
        <f>SUM(I308-I308*5%+AN308)</f>
        <v>38.641999999999996</v>
      </c>
      <c r="BD308" s="724">
        <f t="shared" si="321"/>
        <v>24.16</v>
      </c>
      <c r="BE308" s="1"/>
      <c r="BF308" s="1"/>
      <c r="BG308" s="1"/>
      <c r="BH308" s="1"/>
      <c r="BI308" s="1"/>
      <c r="BJ308" s="1"/>
      <c r="BK308" s="1"/>
      <c r="BL308" s="35">
        <f t="shared" si="322"/>
        <v>44.71</v>
      </c>
      <c r="BM308" s="1"/>
      <c r="BN308" s="1"/>
      <c r="BO308" s="35">
        <f t="shared" si="323"/>
        <v>24.16</v>
      </c>
      <c r="BP308" s="95"/>
      <c r="BQ308" s="95"/>
      <c r="BR308" s="95"/>
      <c r="BS308" s="95"/>
      <c r="BT308" s="95"/>
      <c r="BU308" s="95"/>
      <c r="BV308" s="35">
        <f t="shared" si="324"/>
        <v>46.87</v>
      </c>
    </row>
    <row r="309" spans="1:74" x14ac:dyDescent="0.25">
      <c r="A309" s="44"/>
      <c r="B309" s="899" t="s">
        <v>274</v>
      </c>
      <c r="C309" s="900"/>
      <c r="D309" s="900"/>
      <c r="E309" s="900"/>
      <c r="F309" s="901"/>
      <c r="G309" s="152"/>
      <c r="H309" s="68"/>
      <c r="I309" s="580"/>
      <c r="J309" s="63"/>
      <c r="K309" s="152"/>
      <c r="L309" s="63"/>
      <c r="M309" s="152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3"/>
      <c r="AF309" s="63"/>
      <c r="AG309" s="63"/>
      <c r="AH309" s="63"/>
      <c r="AI309" s="63"/>
      <c r="AJ309" s="63"/>
      <c r="AK309" s="63"/>
      <c r="AL309" s="63"/>
      <c r="AM309" s="63"/>
      <c r="AN309" s="193"/>
      <c r="AO309" s="194"/>
      <c r="AP309" s="194"/>
      <c r="AQ309" s="63"/>
      <c r="AR309" s="63"/>
      <c r="AS309" s="195"/>
      <c r="AT309" s="195"/>
      <c r="AU309" s="63"/>
      <c r="AV309" s="190"/>
      <c r="AW309" s="137"/>
      <c r="AX309" s="119"/>
      <c r="AY309" s="196"/>
      <c r="AZ309" s="196"/>
      <c r="BA309" s="196"/>
      <c r="BB309" s="191"/>
      <c r="BC309" s="197"/>
      <c r="BD309" s="724"/>
      <c r="BE309" s="1"/>
      <c r="BF309" s="1"/>
      <c r="BG309" s="1"/>
      <c r="BH309" s="1"/>
      <c r="BI309" s="1"/>
      <c r="BJ309" s="1"/>
      <c r="BK309" s="1"/>
      <c r="BL309" s="35"/>
      <c r="BM309" s="1"/>
      <c r="BN309" s="1"/>
      <c r="BO309" s="35"/>
      <c r="BP309" s="95"/>
      <c r="BQ309" s="95"/>
      <c r="BR309" s="95"/>
      <c r="BS309" s="95"/>
      <c r="BT309" s="95"/>
      <c r="BU309" s="95"/>
      <c r="BV309" s="35"/>
    </row>
    <row r="310" spans="1:74" x14ac:dyDescent="0.25">
      <c r="A310" s="44">
        <v>233</v>
      </c>
      <c r="B310" s="905" t="s">
        <v>272</v>
      </c>
      <c r="C310" s="906"/>
      <c r="D310" s="906"/>
      <c r="E310" s="906"/>
      <c r="F310" s="907"/>
      <c r="G310" s="184"/>
      <c r="H310" s="46"/>
      <c r="I310" s="579"/>
      <c r="J310" s="178"/>
      <c r="K310" s="184"/>
      <c r="L310" s="663"/>
      <c r="M310" s="184"/>
      <c r="N310" s="663"/>
      <c r="O310" s="663"/>
      <c r="P310" s="663"/>
      <c r="Q310" s="663"/>
      <c r="R310" s="663"/>
      <c r="S310" s="663"/>
      <c r="T310" s="663"/>
      <c r="U310" s="663"/>
      <c r="V310" s="663"/>
      <c r="W310" s="663"/>
      <c r="X310" s="663"/>
      <c r="Y310" s="663"/>
      <c r="Z310" s="663"/>
      <c r="AA310" s="663"/>
      <c r="AB310" s="663"/>
      <c r="AC310" s="663"/>
      <c r="AD310" s="663"/>
      <c r="AE310" s="663"/>
      <c r="AF310" s="663"/>
      <c r="AG310" s="663"/>
      <c r="AH310" s="663"/>
      <c r="AI310" s="663"/>
      <c r="AJ310" s="663"/>
      <c r="AK310" s="663"/>
      <c r="AL310" s="663"/>
      <c r="AM310" s="663"/>
      <c r="AN310" s="179"/>
      <c r="AO310" s="180"/>
      <c r="AP310" s="180"/>
      <c r="AQ310" s="181"/>
      <c r="AR310" s="181"/>
      <c r="AS310" s="241"/>
      <c r="AT310" s="185"/>
      <c r="AU310" s="180"/>
      <c r="AV310" s="182"/>
      <c r="AW310" s="183"/>
      <c r="AX310" s="168"/>
      <c r="AY310" s="96"/>
      <c r="AZ310" s="186"/>
      <c r="BA310" s="186"/>
      <c r="BB310" s="187"/>
      <c r="BC310" s="36"/>
      <c r="BD310" s="724"/>
      <c r="BE310" s="1"/>
      <c r="BF310" s="1"/>
      <c r="BG310" s="1"/>
      <c r="BH310" s="1"/>
      <c r="BI310" s="1"/>
      <c r="BJ310" s="1"/>
      <c r="BK310" s="1"/>
      <c r="BL310" s="35"/>
      <c r="BM310" s="1"/>
      <c r="BN310" s="1"/>
      <c r="BO310" s="35"/>
      <c r="BP310" s="95"/>
      <c r="BQ310" s="95"/>
      <c r="BR310" s="95"/>
      <c r="BS310" s="95"/>
      <c r="BT310" s="95"/>
      <c r="BU310" s="95"/>
      <c r="BV310" s="35"/>
    </row>
    <row r="311" spans="1:74" x14ac:dyDescent="0.25">
      <c r="A311" s="44"/>
      <c r="B311" s="899" t="s">
        <v>275</v>
      </c>
      <c r="C311" s="900"/>
      <c r="D311" s="900"/>
      <c r="E311" s="900"/>
      <c r="F311" s="901"/>
      <c r="G311" s="152">
        <v>23.29</v>
      </c>
      <c r="H311" s="517"/>
      <c r="I311" s="152">
        <v>39.76</v>
      </c>
      <c r="J311" s="188">
        <v>5800</v>
      </c>
      <c r="K311" s="152">
        <v>23.29</v>
      </c>
      <c r="L311" s="159">
        <v>43.84</v>
      </c>
      <c r="M311" s="152">
        <v>23.29</v>
      </c>
      <c r="N311" s="768">
        <v>46</v>
      </c>
      <c r="O311" s="159"/>
      <c r="P311" s="159"/>
      <c r="Q311" s="159"/>
      <c r="R311" s="159"/>
      <c r="S311" s="159"/>
      <c r="T311" s="159"/>
      <c r="U311" s="159"/>
      <c r="V311" s="159"/>
      <c r="W311" s="159"/>
      <c r="X311" s="159"/>
      <c r="Y311" s="159"/>
      <c r="Z311" s="159"/>
      <c r="AA311" s="159"/>
      <c r="AB311" s="159"/>
      <c r="AC311" s="159"/>
      <c r="AD311" s="159"/>
      <c r="AE311" s="159"/>
      <c r="AF311" s="159"/>
      <c r="AG311" s="159"/>
      <c r="AH311" s="159"/>
      <c r="AI311" s="159"/>
      <c r="AJ311" s="159"/>
      <c r="AK311" s="159"/>
      <c r="AL311" s="159"/>
      <c r="AM311" s="159"/>
      <c r="AN311" s="159">
        <v>0.87</v>
      </c>
      <c r="AO311" s="133" t="e">
        <f>#REF!+J311</f>
        <v>#REF!</v>
      </c>
      <c r="AP311" s="133" t="e">
        <f>ROUND(#REF!-#REF!*5%+J311,-2)</f>
        <v>#REF!</v>
      </c>
      <c r="AQ311" s="133"/>
      <c r="AR311" s="133"/>
      <c r="AS311" s="242">
        <f>SUM(G311+AN311)</f>
        <v>24.16</v>
      </c>
      <c r="AT311" s="189">
        <v>10.59</v>
      </c>
      <c r="AU311" s="133"/>
      <c r="AV311" s="190">
        <f>SUM(I311+J311)</f>
        <v>5839.76</v>
      </c>
      <c r="AW311" s="137"/>
      <c r="AX311" s="119">
        <f>ROUND(I311-I311*5%+J311,-2)</f>
        <v>5800</v>
      </c>
      <c r="AY311" s="96">
        <f>SUM(G311-G311*5%+AN311)</f>
        <v>22.9955</v>
      </c>
      <c r="AZ311" s="96"/>
      <c r="BA311" s="34">
        <f>SUM(I311+AN311)</f>
        <v>40.629999999999995</v>
      </c>
      <c r="BB311" s="191">
        <f>SUM(I311-I311*5%+AN311)</f>
        <v>38.641999999999996</v>
      </c>
      <c r="BC311" s="36">
        <f>SUM(I311-I311*5%+AN311)</f>
        <v>38.641999999999996</v>
      </c>
      <c r="BD311" s="724">
        <f t="shared" si="321"/>
        <v>24.16</v>
      </c>
      <c r="BE311" s="1"/>
      <c r="BF311" s="1"/>
      <c r="BG311" s="1"/>
      <c r="BH311" s="1"/>
      <c r="BI311" s="1"/>
      <c r="BJ311" s="1"/>
      <c r="BK311" s="1"/>
      <c r="BL311" s="35">
        <f t="shared" si="322"/>
        <v>44.71</v>
      </c>
      <c r="BM311" s="1"/>
      <c r="BN311" s="1"/>
      <c r="BO311" s="35">
        <f t="shared" si="323"/>
        <v>24.16</v>
      </c>
      <c r="BP311" s="95"/>
      <c r="BQ311" s="95"/>
      <c r="BR311" s="95"/>
      <c r="BS311" s="95"/>
      <c r="BT311" s="95"/>
      <c r="BU311" s="95"/>
      <c r="BV311" s="35">
        <f t="shared" si="324"/>
        <v>46.87</v>
      </c>
    </row>
    <row r="312" spans="1:74" x14ac:dyDescent="0.25">
      <c r="A312" s="44"/>
      <c r="B312" s="899" t="s">
        <v>276</v>
      </c>
      <c r="C312" s="900"/>
      <c r="D312" s="900"/>
      <c r="E312" s="900"/>
      <c r="F312" s="901"/>
      <c r="G312" s="184"/>
      <c r="H312" s="42"/>
      <c r="I312" s="580"/>
      <c r="J312" s="198"/>
      <c r="K312" s="184"/>
      <c r="L312" s="639"/>
      <c r="M312" s="184"/>
      <c r="N312" s="639"/>
      <c r="O312" s="639"/>
      <c r="P312" s="639"/>
      <c r="Q312" s="639"/>
      <c r="R312" s="639"/>
      <c r="S312" s="639"/>
      <c r="T312" s="639"/>
      <c r="U312" s="639"/>
      <c r="V312" s="639"/>
      <c r="W312" s="639"/>
      <c r="X312" s="639"/>
      <c r="Y312" s="639"/>
      <c r="Z312" s="639"/>
      <c r="AA312" s="639"/>
      <c r="AB312" s="639"/>
      <c r="AC312" s="639"/>
      <c r="AD312" s="639"/>
      <c r="AE312" s="639"/>
      <c r="AF312" s="639"/>
      <c r="AG312" s="639"/>
      <c r="AH312" s="639"/>
      <c r="AI312" s="639"/>
      <c r="AJ312" s="639"/>
      <c r="AK312" s="639"/>
      <c r="AL312" s="639"/>
      <c r="AM312" s="639"/>
      <c r="AN312" s="199"/>
      <c r="AO312" s="166"/>
      <c r="AP312" s="166"/>
      <c r="AQ312" s="133"/>
      <c r="AR312" s="133"/>
      <c r="AS312" s="195"/>
      <c r="AT312" s="195"/>
      <c r="AU312" s="166"/>
      <c r="AV312" s="200"/>
      <c r="AW312" s="137"/>
      <c r="AX312" s="119"/>
      <c r="AY312" s="201"/>
      <c r="AZ312" s="201"/>
      <c r="BA312" s="201"/>
      <c r="BB312" s="191"/>
      <c r="BC312" s="197"/>
      <c r="BD312" s="724"/>
      <c r="BE312" s="1"/>
      <c r="BF312" s="1"/>
      <c r="BG312" s="1"/>
      <c r="BH312" s="1"/>
      <c r="BI312" s="1"/>
      <c r="BJ312" s="1"/>
      <c r="BK312" s="1"/>
      <c r="BL312" s="35"/>
      <c r="BM312" s="1"/>
      <c r="BN312" s="1"/>
      <c r="BO312" s="35"/>
      <c r="BP312" s="95"/>
      <c r="BQ312" s="95"/>
      <c r="BR312" s="95"/>
      <c r="BS312" s="95"/>
      <c r="BT312" s="95"/>
      <c r="BU312" s="95"/>
      <c r="BV312" s="35"/>
    </row>
    <row r="313" spans="1:74" x14ac:dyDescent="0.25">
      <c r="A313" s="44"/>
      <c r="B313" s="902" t="s">
        <v>274</v>
      </c>
      <c r="C313" s="903"/>
      <c r="D313" s="903"/>
      <c r="E313" s="903"/>
      <c r="F313" s="904"/>
      <c r="G313" s="202"/>
      <c r="H313" s="80"/>
      <c r="I313" s="202"/>
      <c r="J313" s="106"/>
      <c r="K313" s="202"/>
      <c r="L313" s="640"/>
      <c r="M313" s="202"/>
      <c r="N313" s="640"/>
      <c r="O313" s="640"/>
      <c r="P313" s="640"/>
      <c r="Q313" s="640"/>
      <c r="R313" s="640"/>
      <c r="S313" s="640"/>
      <c r="T313" s="640"/>
      <c r="U313" s="640"/>
      <c r="V313" s="640"/>
      <c r="W313" s="640"/>
      <c r="X313" s="640"/>
      <c r="Y313" s="640"/>
      <c r="Z313" s="640"/>
      <c r="AA313" s="640"/>
      <c r="AB313" s="640"/>
      <c r="AC313" s="640"/>
      <c r="AD313" s="640"/>
      <c r="AE313" s="640"/>
      <c r="AF313" s="640"/>
      <c r="AG313" s="640"/>
      <c r="AH313" s="640"/>
      <c r="AI313" s="640"/>
      <c r="AJ313" s="640"/>
      <c r="AK313" s="640"/>
      <c r="AL313" s="640"/>
      <c r="AM313" s="640"/>
      <c r="AN313" s="73"/>
      <c r="AO313" s="101"/>
      <c r="AP313" s="101"/>
      <c r="AQ313" s="106"/>
      <c r="AR313" s="106"/>
      <c r="AS313" s="204"/>
      <c r="AT313" s="204"/>
      <c r="AU313" s="106"/>
      <c r="AV313" s="205"/>
      <c r="AW313" s="206"/>
      <c r="AX313" s="148"/>
      <c r="AY313" s="207"/>
      <c r="AZ313" s="207"/>
      <c r="BA313" s="207"/>
      <c r="BB313" s="208"/>
      <c r="BC313" s="209"/>
      <c r="BD313" s="724"/>
      <c r="BE313" s="1"/>
      <c r="BF313" s="1"/>
      <c r="BG313" s="1"/>
      <c r="BH313" s="1"/>
      <c r="BI313" s="1"/>
      <c r="BJ313" s="1"/>
      <c r="BK313" s="1"/>
      <c r="BL313" s="35"/>
      <c r="BM313" s="1"/>
      <c r="BN313" s="1"/>
      <c r="BO313" s="35"/>
      <c r="BP313" s="95"/>
      <c r="BQ313" s="95"/>
      <c r="BR313" s="95"/>
      <c r="BS313" s="95"/>
      <c r="BT313" s="95"/>
      <c r="BU313" s="95"/>
      <c r="BV313" s="35"/>
    </row>
    <row r="314" spans="1:74" x14ac:dyDescent="0.25">
      <c r="A314" s="44">
        <v>234</v>
      </c>
      <c r="B314" s="871" t="s">
        <v>554</v>
      </c>
      <c r="C314" s="872"/>
      <c r="D314" s="872"/>
      <c r="E314" s="872"/>
      <c r="F314" s="873"/>
      <c r="G314" s="152">
        <v>16.3</v>
      </c>
      <c r="H314" s="153"/>
      <c r="I314" s="152">
        <v>34.79</v>
      </c>
      <c r="J314" s="155">
        <v>5300</v>
      </c>
      <c r="K314" s="152">
        <v>16.3</v>
      </c>
      <c r="L314" s="155">
        <v>38.36</v>
      </c>
      <c r="M314" s="152">
        <v>16.3</v>
      </c>
      <c r="N314" s="155">
        <v>40.25</v>
      </c>
      <c r="O314" s="155"/>
      <c r="P314" s="155"/>
      <c r="Q314" s="155"/>
      <c r="R314" s="155"/>
      <c r="S314" s="155"/>
      <c r="T314" s="155"/>
      <c r="U314" s="155"/>
      <c r="V314" s="155"/>
      <c r="W314" s="155"/>
      <c r="X314" s="155"/>
      <c r="Y314" s="155"/>
      <c r="Z314" s="155"/>
      <c r="AA314" s="155"/>
      <c r="AB314" s="155"/>
      <c r="AC314" s="155"/>
      <c r="AD314" s="155"/>
      <c r="AE314" s="155"/>
      <c r="AF314" s="155"/>
      <c r="AG314" s="155"/>
      <c r="AH314" s="155"/>
      <c r="AI314" s="155"/>
      <c r="AJ314" s="155"/>
      <c r="AK314" s="155"/>
      <c r="AL314" s="155"/>
      <c r="AM314" s="155"/>
      <c r="AN314" s="511">
        <v>0.7</v>
      </c>
      <c r="AO314" s="72">
        <f t="shared" ref="AO314:AO323" si="325">G314+J314</f>
        <v>5316.3</v>
      </c>
      <c r="AP314" s="58">
        <f t="shared" ref="AP314:AP323" si="326">ROUND(G314-G314*5%+J314,-2)</f>
        <v>5300</v>
      </c>
      <c r="AQ314" s="58"/>
      <c r="AR314" s="58"/>
      <c r="AS314" s="240">
        <f t="shared" ref="AS314:AS323" si="327">SUM(G314+AN314)</f>
        <v>17</v>
      </c>
      <c r="AT314" s="156">
        <v>4.28</v>
      </c>
      <c r="AU314" s="58"/>
      <c r="AV314" s="30">
        <f t="shared" ref="AV314:AV323" si="328">SUM(I314+J314)</f>
        <v>5334.79</v>
      </c>
      <c r="AW314" s="157"/>
      <c r="AX314" s="125">
        <f t="shared" ref="AX314:AX323" si="329">ROUND(I314-I314*5%+J314,-2)</f>
        <v>5300</v>
      </c>
      <c r="AY314" s="33">
        <f t="shared" ref="AY314:AY323" si="330">SUM(G314-G314*5%+AN314)</f>
        <v>16.185000000000002</v>
      </c>
      <c r="AZ314" s="33"/>
      <c r="BA314" s="34">
        <f t="shared" ref="BA314:BA323" si="331">SUM(I314+AN314)</f>
        <v>35.49</v>
      </c>
      <c r="BB314" s="138"/>
      <c r="BC314" s="636"/>
      <c r="BD314" s="724">
        <f t="shared" si="321"/>
        <v>17</v>
      </c>
      <c r="BE314" s="1"/>
      <c r="BF314" s="1"/>
      <c r="BG314" s="1"/>
      <c r="BH314" s="1"/>
      <c r="BI314" s="1"/>
      <c r="BJ314" s="1"/>
      <c r="BK314" s="1"/>
      <c r="BL314" s="35">
        <f t="shared" si="322"/>
        <v>39.06</v>
      </c>
      <c r="BM314" s="1"/>
      <c r="BN314" s="1"/>
      <c r="BO314" s="35">
        <f t="shared" si="323"/>
        <v>17</v>
      </c>
      <c r="BP314" s="95"/>
      <c r="BQ314" s="95"/>
      <c r="BR314" s="95"/>
      <c r="BS314" s="95"/>
      <c r="BT314" s="95"/>
      <c r="BU314" s="95"/>
      <c r="BV314" s="35">
        <f t="shared" si="324"/>
        <v>40.950000000000003</v>
      </c>
    </row>
    <row r="315" spans="1:74" x14ac:dyDescent="0.25">
      <c r="A315" s="44">
        <v>235</v>
      </c>
      <c r="B315" s="871" t="s">
        <v>555</v>
      </c>
      <c r="C315" s="872"/>
      <c r="D315" s="872"/>
      <c r="E315" s="872"/>
      <c r="F315" s="873"/>
      <c r="G315" s="152">
        <v>16.3</v>
      </c>
      <c r="H315" s="153"/>
      <c r="I315" s="152">
        <v>34.79</v>
      </c>
      <c r="J315" s="155">
        <v>5300</v>
      </c>
      <c r="K315" s="152">
        <v>16.3</v>
      </c>
      <c r="L315" s="155">
        <v>38.36</v>
      </c>
      <c r="M315" s="152">
        <v>16.3</v>
      </c>
      <c r="N315" s="155">
        <v>40.25</v>
      </c>
      <c r="O315" s="155"/>
      <c r="P315" s="155"/>
      <c r="Q315" s="155"/>
      <c r="R315" s="155"/>
      <c r="S315" s="155"/>
      <c r="T315" s="155"/>
      <c r="U315" s="155"/>
      <c r="V315" s="155"/>
      <c r="W315" s="155"/>
      <c r="X315" s="155"/>
      <c r="Y315" s="155"/>
      <c r="Z315" s="155"/>
      <c r="AA315" s="155"/>
      <c r="AB315" s="155"/>
      <c r="AC315" s="155"/>
      <c r="AD315" s="155"/>
      <c r="AE315" s="155"/>
      <c r="AF315" s="155"/>
      <c r="AG315" s="155"/>
      <c r="AH315" s="155"/>
      <c r="AI315" s="155"/>
      <c r="AJ315" s="155"/>
      <c r="AK315" s="155"/>
      <c r="AL315" s="155"/>
      <c r="AM315" s="155"/>
      <c r="AN315" s="511">
        <v>0.7</v>
      </c>
      <c r="AO315" s="72">
        <f t="shared" si="325"/>
        <v>5316.3</v>
      </c>
      <c r="AP315" s="58">
        <f t="shared" si="326"/>
        <v>5300</v>
      </c>
      <c r="AQ315" s="58"/>
      <c r="AR315" s="58"/>
      <c r="AS315" s="240">
        <f t="shared" si="327"/>
        <v>17</v>
      </c>
      <c r="AT315" s="156">
        <v>4.28</v>
      </c>
      <c r="AU315" s="58"/>
      <c r="AV315" s="30">
        <f t="shared" si="328"/>
        <v>5334.79</v>
      </c>
      <c r="AW315" s="157"/>
      <c r="AX315" s="125">
        <f t="shared" si="329"/>
        <v>5300</v>
      </c>
      <c r="AY315" s="33">
        <f t="shared" si="330"/>
        <v>16.185000000000002</v>
      </c>
      <c r="AZ315" s="33"/>
      <c r="BA315" s="34">
        <f t="shared" si="331"/>
        <v>35.49</v>
      </c>
      <c r="BB315" s="138"/>
      <c r="BC315" s="636"/>
      <c r="BD315" s="724">
        <f t="shared" si="321"/>
        <v>17</v>
      </c>
      <c r="BE315" s="1"/>
      <c r="BF315" s="1"/>
      <c r="BG315" s="1"/>
      <c r="BH315" s="1"/>
      <c r="BI315" s="1"/>
      <c r="BJ315" s="1"/>
      <c r="BK315" s="1"/>
      <c r="BL315" s="35">
        <f t="shared" si="322"/>
        <v>39.06</v>
      </c>
      <c r="BM315" s="1"/>
      <c r="BN315" s="1"/>
      <c r="BO315" s="35">
        <f t="shared" si="323"/>
        <v>17</v>
      </c>
      <c r="BP315" s="95"/>
      <c r="BQ315" s="95"/>
      <c r="BR315" s="95"/>
      <c r="BS315" s="95"/>
      <c r="BT315" s="95"/>
      <c r="BU315" s="95"/>
      <c r="BV315" s="35">
        <f t="shared" si="324"/>
        <v>40.950000000000003</v>
      </c>
    </row>
    <row r="316" spans="1:74" x14ac:dyDescent="0.25">
      <c r="A316" s="44">
        <v>236</v>
      </c>
      <c r="B316" s="871" t="s">
        <v>556</v>
      </c>
      <c r="C316" s="872"/>
      <c r="D316" s="872"/>
      <c r="E316" s="872"/>
      <c r="F316" s="873"/>
      <c r="G316" s="152">
        <v>14.06</v>
      </c>
      <c r="H316" s="153"/>
      <c r="I316" s="152">
        <v>29.82</v>
      </c>
      <c r="J316" s="155">
        <v>5300</v>
      </c>
      <c r="K316" s="152">
        <v>14.06</v>
      </c>
      <c r="L316" s="155">
        <v>32.880000000000003</v>
      </c>
      <c r="M316" s="152">
        <v>14.06</v>
      </c>
      <c r="N316" s="511">
        <v>34.5</v>
      </c>
      <c r="O316" s="155"/>
      <c r="P316" s="155"/>
      <c r="Q316" s="155"/>
      <c r="R316" s="155"/>
      <c r="S316" s="155"/>
      <c r="T316" s="155"/>
      <c r="U316" s="155"/>
      <c r="V316" s="155"/>
      <c r="W316" s="155"/>
      <c r="X316" s="155"/>
      <c r="Y316" s="155"/>
      <c r="Z316" s="155"/>
      <c r="AA316" s="155"/>
      <c r="AB316" s="155"/>
      <c r="AC316" s="155"/>
      <c r="AD316" s="155"/>
      <c r="AE316" s="155"/>
      <c r="AF316" s="155"/>
      <c r="AG316" s="155"/>
      <c r="AH316" s="155"/>
      <c r="AI316" s="155"/>
      <c r="AJ316" s="155"/>
      <c r="AK316" s="155"/>
      <c r="AL316" s="155"/>
      <c r="AM316" s="155"/>
      <c r="AN316" s="511">
        <v>0.7</v>
      </c>
      <c r="AO316" s="72">
        <f t="shared" si="325"/>
        <v>5314.06</v>
      </c>
      <c r="AP316" s="58">
        <f t="shared" si="326"/>
        <v>5300</v>
      </c>
      <c r="AQ316" s="58"/>
      <c r="AR316" s="58"/>
      <c r="AS316" s="240">
        <f t="shared" si="327"/>
        <v>14.76</v>
      </c>
      <c r="AT316" s="156">
        <v>3.03</v>
      </c>
      <c r="AU316" s="58"/>
      <c r="AV316" s="30">
        <f t="shared" si="328"/>
        <v>5329.82</v>
      </c>
      <c r="AW316" s="157"/>
      <c r="AX316" s="125">
        <f t="shared" si="329"/>
        <v>5300</v>
      </c>
      <c r="AY316" s="33">
        <f t="shared" si="330"/>
        <v>14.057</v>
      </c>
      <c r="AZ316" s="33"/>
      <c r="BA316" s="34">
        <f t="shared" si="331"/>
        <v>30.52</v>
      </c>
      <c r="BB316" s="138"/>
      <c r="BC316" s="636"/>
      <c r="BD316" s="724">
        <f t="shared" si="321"/>
        <v>14.76</v>
      </c>
      <c r="BE316" s="1"/>
      <c r="BF316" s="1"/>
      <c r="BG316" s="1"/>
      <c r="BH316" s="1"/>
      <c r="BI316" s="1"/>
      <c r="BJ316" s="1"/>
      <c r="BK316" s="1"/>
      <c r="BL316" s="35">
        <f t="shared" si="322"/>
        <v>33.580000000000005</v>
      </c>
      <c r="BM316" s="1"/>
      <c r="BN316" s="1"/>
      <c r="BO316" s="35">
        <f t="shared" si="323"/>
        <v>14.76</v>
      </c>
      <c r="BP316" s="95"/>
      <c r="BQ316" s="95"/>
      <c r="BR316" s="95"/>
      <c r="BS316" s="95"/>
      <c r="BT316" s="95"/>
      <c r="BU316" s="95"/>
      <c r="BV316" s="35">
        <f t="shared" si="324"/>
        <v>35.200000000000003</v>
      </c>
    </row>
    <row r="317" spans="1:74" x14ac:dyDescent="0.25">
      <c r="A317" s="44">
        <v>237</v>
      </c>
      <c r="B317" s="896" t="s">
        <v>557</v>
      </c>
      <c r="C317" s="897"/>
      <c r="D317" s="897"/>
      <c r="E317" s="897"/>
      <c r="F317" s="898"/>
      <c r="G317" s="152">
        <v>18.8</v>
      </c>
      <c r="H317" s="158"/>
      <c r="I317" s="152">
        <v>50.14</v>
      </c>
      <c r="J317" s="159">
        <v>6400</v>
      </c>
      <c r="K317" s="152">
        <v>18.8</v>
      </c>
      <c r="L317" s="155">
        <v>55.21</v>
      </c>
      <c r="M317" s="152">
        <v>18.8</v>
      </c>
      <c r="N317" s="155">
        <v>55.21</v>
      </c>
      <c r="O317" s="155"/>
      <c r="P317" s="155"/>
      <c r="Q317" s="155"/>
      <c r="R317" s="155"/>
      <c r="S317" s="155"/>
      <c r="T317" s="155"/>
      <c r="U317" s="155"/>
      <c r="V317" s="155"/>
      <c r="W317" s="155"/>
      <c r="X317" s="155"/>
      <c r="Y317" s="155"/>
      <c r="Z317" s="155"/>
      <c r="AA317" s="155"/>
      <c r="AB317" s="155"/>
      <c r="AC317" s="155"/>
      <c r="AD317" s="155"/>
      <c r="AE317" s="155"/>
      <c r="AF317" s="155"/>
      <c r="AG317" s="155"/>
      <c r="AH317" s="155"/>
      <c r="AI317" s="155"/>
      <c r="AJ317" s="155"/>
      <c r="AK317" s="155"/>
      <c r="AL317" s="155"/>
      <c r="AM317" s="155"/>
      <c r="AN317" s="155">
        <v>0.93</v>
      </c>
      <c r="AO317" s="72">
        <f t="shared" si="325"/>
        <v>6418.8</v>
      </c>
      <c r="AP317" s="58">
        <f t="shared" si="326"/>
        <v>6400</v>
      </c>
      <c r="AQ317" s="72"/>
      <c r="AR317" s="58"/>
      <c r="AS317" s="240">
        <f t="shared" si="327"/>
        <v>19.73</v>
      </c>
      <c r="AT317" s="156">
        <v>5.65</v>
      </c>
      <c r="AU317" s="72"/>
      <c r="AV317" s="160">
        <f t="shared" si="328"/>
        <v>6450.14</v>
      </c>
      <c r="AW317" s="157"/>
      <c r="AX317" s="125">
        <f t="shared" si="329"/>
        <v>6400</v>
      </c>
      <c r="AY317" s="33">
        <f t="shared" si="330"/>
        <v>18.79</v>
      </c>
      <c r="AZ317" s="33"/>
      <c r="BA317" s="34">
        <f t="shared" si="331"/>
        <v>51.07</v>
      </c>
      <c r="BB317" s="138"/>
      <c r="BC317" s="636"/>
      <c r="BD317" s="724">
        <f t="shared" si="321"/>
        <v>19.73</v>
      </c>
      <c r="BE317" s="1"/>
      <c r="BF317" s="1"/>
      <c r="BG317" s="1"/>
      <c r="BH317" s="1"/>
      <c r="BI317" s="1"/>
      <c r="BJ317" s="1"/>
      <c r="BK317" s="1"/>
      <c r="BL317" s="35">
        <f t="shared" si="322"/>
        <v>56.14</v>
      </c>
      <c r="BM317" s="1"/>
      <c r="BN317" s="1"/>
      <c r="BO317" s="35">
        <f t="shared" si="323"/>
        <v>19.73</v>
      </c>
      <c r="BP317" s="95"/>
      <c r="BQ317" s="95"/>
      <c r="BR317" s="95"/>
      <c r="BS317" s="95"/>
      <c r="BT317" s="95"/>
      <c r="BU317" s="95"/>
      <c r="BV317" s="35">
        <f t="shared" si="324"/>
        <v>56.14</v>
      </c>
    </row>
    <row r="318" spans="1:74" x14ac:dyDescent="0.25">
      <c r="A318" s="44">
        <v>238</v>
      </c>
      <c r="B318" s="871" t="s">
        <v>558</v>
      </c>
      <c r="C318" s="872"/>
      <c r="D318" s="872"/>
      <c r="E318" s="872"/>
      <c r="F318" s="873"/>
      <c r="G318" s="152">
        <v>18.8</v>
      </c>
      <c r="H318" s="153"/>
      <c r="I318" s="152">
        <v>39.76</v>
      </c>
      <c r="J318" s="155">
        <v>5300</v>
      </c>
      <c r="K318" s="152">
        <v>18.8</v>
      </c>
      <c r="L318" s="155">
        <v>43.84</v>
      </c>
      <c r="M318" s="152">
        <v>18.8</v>
      </c>
      <c r="N318" s="511">
        <v>46</v>
      </c>
      <c r="O318" s="155"/>
      <c r="P318" s="155"/>
      <c r="Q318" s="155"/>
      <c r="R318" s="155"/>
      <c r="S318" s="155"/>
      <c r="T318" s="155"/>
      <c r="U318" s="155"/>
      <c r="V318" s="155"/>
      <c r="W318" s="155"/>
      <c r="X318" s="155"/>
      <c r="Y318" s="155"/>
      <c r="Z318" s="155"/>
      <c r="AA318" s="155"/>
      <c r="AB318" s="155"/>
      <c r="AC318" s="155"/>
      <c r="AD318" s="155"/>
      <c r="AE318" s="155"/>
      <c r="AF318" s="155"/>
      <c r="AG318" s="155"/>
      <c r="AH318" s="155"/>
      <c r="AI318" s="155"/>
      <c r="AJ318" s="155"/>
      <c r="AK318" s="155"/>
      <c r="AL318" s="155"/>
      <c r="AM318" s="155"/>
      <c r="AN318" s="511">
        <v>0.7</v>
      </c>
      <c r="AO318" s="72">
        <f t="shared" si="325"/>
        <v>5318.8</v>
      </c>
      <c r="AP318" s="58">
        <f t="shared" si="326"/>
        <v>5300</v>
      </c>
      <c r="AQ318" s="58"/>
      <c r="AR318" s="58"/>
      <c r="AS318" s="240">
        <f t="shared" si="327"/>
        <v>19.5</v>
      </c>
      <c r="AT318" s="156">
        <v>5.54</v>
      </c>
      <c r="AU318" s="58"/>
      <c r="AV318" s="30">
        <f t="shared" si="328"/>
        <v>5339.76</v>
      </c>
      <c r="AW318" s="157"/>
      <c r="AX318" s="125">
        <f t="shared" si="329"/>
        <v>5300</v>
      </c>
      <c r="AY318" s="33">
        <f t="shared" si="330"/>
        <v>18.559999999999999</v>
      </c>
      <c r="AZ318" s="33"/>
      <c r="BA318" s="34">
        <f t="shared" si="331"/>
        <v>40.46</v>
      </c>
      <c r="BB318" s="138"/>
      <c r="BC318" s="636"/>
      <c r="BD318" s="724">
        <f t="shared" si="321"/>
        <v>19.5</v>
      </c>
      <c r="BE318" s="1"/>
      <c r="BF318" s="1"/>
      <c r="BG318" s="1"/>
      <c r="BH318" s="1"/>
      <c r="BI318" s="1"/>
      <c r="BJ318" s="1"/>
      <c r="BK318" s="1"/>
      <c r="BL318" s="35">
        <f t="shared" si="322"/>
        <v>44.540000000000006</v>
      </c>
      <c r="BM318" s="1"/>
      <c r="BN318" s="1"/>
      <c r="BO318" s="35">
        <f t="shared" si="323"/>
        <v>19.5</v>
      </c>
      <c r="BP318" s="95"/>
      <c r="BQ318" s="95"/>
      <c r="BR318" s="95"/>
      <c r="BS318" s="95"/>
      <c r="BT318" s="95"/>
      <c r="BU318" s="95"/>
      <c r="BV318" s="35">
        <f t="shared" si="324"/>
        <v>46.7</v>
      </c>
    </row>
    <row r="319" spans="1:74" x14ac:dyDescent="0.25">
      <c r="A319" s="44">
        <v>239</v>
      </c>
      <c r="B319" s="871" t="s">
        <v>559</v>
      </c>
      <c r="C319" s="872"/>
      <c r="D319" s="872"/>
      <c r="E319" s="872"/>
      <c r="F319" s="873"/>
      <c r="G319" s="152">
        <v>14.06</v>
      </c>
      <c r="H319" s="153"/>
      <c r="I319" s="152">
        <v>29.82</v>
      </c>
      <c r="J319" s="155">
        <v>5300</v>
      </c>
      <c r="K319" s="152">
        <v>14.06</v>
      </c>
      <c r="L319" s="155">
        <v>32.880000000000003</v>
      </c>
      <c r="M319" s="152">
        <v>14.06</v>
      </c>
      <c r="N319" s="511">
        <v>34.5</v>
      </c>
      <c r="O319" s="155"/>
      <c r="P319" s="155"/>
      <c r="Q319" s="155"/>
      <c r="R319" s="155"/>
      <c r="S319" s="155"/>
      <c r="T319" s="155"/>
      <c r="U319" s="155"/>
      <c r="V319" s="155"/>
      <c r="W319" s="155"/>
      <c r="X319" s="155"/>
      <c r="Y319" s="155"/>
      <c r="Z319" s="155"/>
      <c r="AA319" s="155"/>
      <c r="AB319" s="155"/>
      <c r="AC319" s="155"/>
      <c r="AD319" s="155"/>
      <c r="AE319" s="155"/>
      <c r="AF319" s="155"/>
      <c r="AG319" s="155"/>
      <c r="AH319" s="155"/>
      <c r="AI319" s="155"/>
      <c r="AJ319" s="155"/>
      <c r="AK319" s="155"/>
      <c r="AL319" s="155"/>
      <c r="AM319" s="155"/>
      <c r="AN319" s="511">
        <v>0.7</v>
      </c>
      <c r="AO319" s="72">
        <f t="shared" si="325"/>
        <v>5314.06</v>
      </c>
      <c r="AP319" s="58">
        <f t="shared" si="326"/>
        <v>5300</v>
      </c>
      <c r="AQ319" s="58"/>
      <c r="AR319" s="58"/>
      <c r="AS319" s="240">
        <f t="shared" si="327"/>
        <v>14.76</v>
      </c>
      <c r="AT319" s="156">
        <v>3.03</v>
      </c>
      <c r="AU319" s="58"/>
      <c r="AV319" s="67">
        <f t="shared" si="328"/>
        <v>5329.82</v>
      </c>
      <c r="AW319" s="157"/>
      <c r="AX319" s="125">
        <f t="shared" si="329"/>
        <v>5300</v>
      </c>
      <c r="AY319" s="33">
        <f t="shared" si="330"/>
        <v>14.057</v>
      </c>
      <c r="AZ319" s="33"/>
      <c r="BA319" s="34">
        <f t="shared" si="331"/>
        <v>30.52</v>
      </c>
      <c r="BB319" s="138"/>
      <c r="BC319" s="636"/>
      <c r="BD319" s="724">
        <f t="shared" si="321"/>
        <v>14.76</v>
      </c>
      <c r="BE319" s="1"/>
      <c r="BF319" s="1"/>
      <c r="BG319" s="1"/>
      <c r="BH319" s="1"/>
      <c r="BI319" s="1"/>
      <c r="BJ319" s="1"/>
      <c r="BK319" s="1"/>
      <c r="BL319" s="35">
        <f t="shared" si="322"/>
        <v>33.580000000000005</v>
      </c>
      <c r="BM319" s="1"/>
      <c r="BN319" s="1"/>
      <c r="BO319" s="35">
        <f t="shared" si="323"/>
        <v>14.76</v>
      </c>
      <c r="BP319" s="95"/>
      <c r="BQ319" s="95"/>
      <c r="BR319" s="95"/>
      <c r="BS319" s="95"/>
      <c r="BT319" s="95"/>
      <c r="BU319" s="95"/>
      <c r="BV319" s="35">
        <f t="shared" si="324"/>
        <v>35.200000000000003</v>
      </c>
    </row>
    <row r="320" spans="1:74" x14ac:dyDescent="0.25">
      <c r="A320" s="44">
        <v>240</v>
      </c>
      <c r="B320" s="871" t="s">
        <v>560</v>
      </c>
      <c r="C320" s="872"/>
      <c r="D320" s="872"/>
      <c r="E320" s="872"/>
      <c r="F320" s="873"/>
      <c r="G320" s="152">
        <v>16.3</v>
      </c>
      <c r="H320" s="153"/>
      <c r="I320" s="152">
        <v>34.79</v>
      </c>
      <c r="J320" s="155">
        <v>5800</v>
      </c>
      <c r="K320" s="152">
        <v>16.3</v>
      </c>
      <c r="L320" s="155">
        <v>38.36</v>
      </c>
      <c r="M320" s="152">
        <v>16.3</v>
      </c>
      <c r="N320" s="155">
        <v>40.25</v>
      </c>
      <c r="O320" s="155"/>
      <c r="P320" s="155"/>
      <c r="Q320" s="155"/>
      <c r="R320" s="155"/>
      <c r="S320" s="155"/>
      <c r="T320" s="155"/>
      <c r="U320" s="155"/>
      <c r="V320" s="155"/>
      <c r="W320" s="155"/>
      <c r="X320" s="155"/>
      <c r="Y320" s="155"/>
      <c r="Z320" s="155"/>
      <c r="AA320" s="155"/>
      <c r="AB320" s="155"/>
      <c r="AC320" s="155"/>
      <c r="AD320" s="155"/>
      <c r="AE320" s="155"/>
      <c r="AF320" s="155"/>
      <c r="AG320" s="155"/>
      <c r="AH320" s="155"/>
      <c r="AI320" s="155"/>
      <c r="AJ320" s="155"/>
      <c r="AK320" s="155"/>
      <c r="AL320" s="155"/>
      <c r="AM320" s="155"/>
      <c r="AN320" s="155">
        <v>0.87</v>
      </c>
      <c r="AO320" s="72">
        <f t="shared" si="325"/>
        <v>5816.3</v>
      </c>
      <c r="AP320" s="58">
        <f t="shared" si="326"/>
        <v>5800</v>
      </c>
      <c r="AQ320" s="58"/>
      <c r="AR320" s="58"/>
      <c r="AS320" s="240">
        <f t="shared" si="327"/>
        <v>17.170000000000002</v>
      </c>
      <c r="AT320" s="156">
        <v>4.33</v>
      </c>
      <c r="AU320" s="58"/>
      <c r="AV320" s="67">
        <f t="shared" si="328"/>
        <v>5834.79</v>
      </c>
      <c r="AW320" s="157"/>
      <c r="AX320" s="125">
        <f t="shared" si="329"/>
        <v>5800</v>
      </c>
      <c r="AY320" s="33">
        <f t="shared" si="330"/>
        <v>16.355</v>
      </c>
      <c r="AZ320" s="33"/>
      <c r="BA320" s="34">
        <f t="shared" si="331"/>
        <v>35.659999999999997</v>
      </c>
      <c r="BB320" s="138"/>
      <c r="BC320" s="636"/>
      <c r="BD320" s="724">
        <f t="shared" si="321"/>
        <v>17.170000000000002</v>
      </c>
      <c r="BE320" s="1"/>
      <c r="BF320" s="1"/>
      <c r="BG320" s="1"/>
      <c r="BH320" s="1"/>
      <c r="BI320" s="1"/>
      <c r="BJ320" s="1"/>
      <c r="BK320" s="1"/>
      <c r="BL320" s="35">
        <f t="shared" si="322"/>
        <v>39.229999999999997</v>
      </c>
      <c r="BM320" s="1"/>
      <c r="BN320" s="1"/>
      <c r="BO320" s="35">
        <f t="shared" si="323"/>
        <v>17.170000000000002</v>
      </c>
      <c r="BP320" s="95"/>
      <c r="BQ320" s="95"/>
      <c r="BR320" s="95"/>
      <c r="BS320" s="95"/>
      <c r="BT320" s="95"/>
      <c r="BU320" s="95"/>
      <c r="BV320" s="35">
        <f t="shared" si="324"/>
        <v>41.12</v>
      </c>
    </row>
    <row r="321" spans="1:74" x14ac:dyDescent="0.25">
      <c r="A321" s="44">
        <v>241</v>
      </c>
      <c r="B321" s="871" t="s">
        <v>561</v>
      </c>
      <c r="C321" s="872"/>
      <c r="D321" s="872"/>
      <c r="E321" s="872"/>
      <c r="F321" s="873"/>
      <c r="G321" s="152">
        <v>21.05</v>
      </c>
      <c r="H321" s="153"/>
      <c r="I321" s="152">
        <v>44.73</v>
      </c>
      <c r="J321" s="155">
        <v>5800</v>
      </c>
      <c r="K321" s="152">
        <v>21.05</v>
      </c>
      <c r="L321" s="155">
        <v>49.32</v>
      </c>
      <c r="M321" s="152">
        <v>21.05</v>
      </c>
      <c r="N321" s="155">
        <v>51.75</v>
      </c>
      <c r="O321" s="155"/>
      <c r="P321" s="155"/>
      <c r="Q321" s="155"/>
      <c r="R321" s="155"/>
      <c r="S321" s="155"/>
      <c r="T321" s="155"/>
      <c r="U321" s="155"/>
      <c r="V321" s="155"/>
      <c r="W321" s="155"/>
      <c r="X321" s="155"/>
      <c r="Y321" s="155"/>
      <c r="Z321" s="155"/>
      <c r="AA321" s="155"/>
      <c r="AB321" s="155"/>
      <c r="AC321" s="155"/>
      <c r="AD321" s="155"/>
      <c r="AE321" s="155"/>
      <c r="AF321" s="155"/>
      <c r="AG321" s="155"/>
      <c r="AH321" s="155"/>
      <c r="AI321" s="155"/>
      <c r="AJ321" s="155"/>
      <c r="AK321" s="155"/>
      <c r="AL321" s="155"/>
      <c r="AM321" s="155"/>
      <c r="AN321" s="155">
        <v>0.87</v>
      </c>
      <c r="AO321" s="72">
        <f t="shared" si="325"/>
        <v>5821.05</v>
      </c>
      <c r="AP321" s="58">
        <f t="shared" si="326"/>
        <v>5800</v>
      </c>
      <c r="AQ321" s="58"/>
      <c r="AR321" s="58"/>
      <c r="AS321" s="240">
        <f t="shared" si="327"/>
        <v>21.92</v>
      </c>
      <c r="AT321" s="156">
        <v>6.83</v>
      </c>
      <c r="AU321" s="58"/>
      <c r="AV321" s="67">
        <f t="shared" si="328"/>
        <v>5844.73</v>
      </c>
      <c r="AW321" s="157"/>
      <c r="AX321" s="125">
        <f t="shared" si="329"/>
        <v>5800</v>
      </c>
      <c r="AY321" s="33">
        <f t="shared" si="330"/>
        <v>20.867500000000003</v>
      </c>
      <c r="AZ321" s="33"/>
      <c r="BA321" s="34">
        <f t="shared" si="331"/>
        <v>45.599999999999994</v>
      </c>
      <c r="BB321" s="138"/>
      <c r="BC321" s="636"/>
      <c r="BD321" s="724">
        <f t="shared" si="321"/>
        <v>21.92</v>
      </c>
      <c r="BE321" s="1"/>
      <c r="BF321" s="1"/>
      <c r="BG321" s="1"/>
      <c r="BH321" s="1"/>
      <c r="BI321" s="1"/>
      <c r="BJ321" s="1"/>
      <c r="BK321" s="1"/>
      <c r="BL321" s="35">
        <f t="shared" si="322"/>
        <v>50.19</v>
      </c>
      <c r="BM321" s="1"/>
      <c r="BN321" s="1"/>
      <c r="BO321" s="35">
        <f t="shared" si="323"/>
        <v>21.92</v>
      </c>
      <c r="BP321" s="95"/>
      <c r="BQ321" s="95"/>
      <c r="BR321" s="95"/>
      <c r="BS321" s="95"/>
      <c r="BT321" s="95"/>
      <c r="BU321" s="95"/>
      <c r="BV321" s="35">
        <f t="shared" si="324"/>
        <v>52.62</v>
      </c>
    </row>
    <row r="322" spans="1:74" x14ac:dyDescent="0.25">
      <c r="A322" s="44">
        <v>242</v>
      </c>
      <c r="B322" s="102" t="s">
        <v>562</v>
      </c>
      <c r="C322" s="103"/>
      <c r="D322" s="103"/>
      <c r="E322" s="113"/>
      <c r="F322" s="113"/>
      <c r="G322" s="152">
        <v>23.38</v>
      </c>
      <c r="H322" s="54"/>
      <c r="I322" s="152">
        <v>49.7</v>
      </c>
      <c r="J322" s="159">
        <v>5800</v>
      </c>
      <c r="K322" s="152">
        <v>23.38</v>
      </c>
      <c r="L322" s="511">
        <v>54.8</v>
      </c>
      <c r="M322" s="152">
        <v>23.38</v>
      </c>
      <c r="N322" s="511">
        <v>57.5</v>
      </c>
      <c r="O322" s="511"/>
      <c r="P322" s="511"/>
      <c r="Q322" s="511"/>
      <c r="R322" s="511"/>
      <c r="S322" s="511"/>
      <c r="T322" s="511"/>
      <c r="U322" s="511"/>
      <c r="V322" s="511"/>
      <c r="W322" s="511"/>
      <c r="X322" s="511"/>
      <c r="Y322" s="511"/>
      <c r="Z322" s="511"/>
      <c r="AA322" s="511"/>
      <c r="AB322" s="511"/>
      <c r="AC322" s="511"/>
      <c r="AD322" s="511"/>
      <c r="AE322" s="511"/>
      <c r="AF322" s="511"/>
      <c r="AG322" s="511"/>
      <c r="AH322" s="511"/>
      <c r="AI322" s="511"/>
      <c r="AJ322" s="511"/>
      <c r="AK322" s="511"/>
      <c r="AL322" s="511"/>
      <c r="AM322" s="511"/>
      <c r="AN322" s="155">
        <v>0.87</v>
      </c>
      <c r="AO322" s="72">
        <f t="shared" si="325"/>
        <v>5823.38</v>
      </c>
      <c r="AP322" s="58">
        <f t="shared" si="326"/>
        <v>5800</v>
      </c>
      <c r="AQ322" s="58"/>
      <c r="AR322" s="58"/>
      <c r="AS322" s="240">
        <f t="shared" si="327"/>
        <v>24.25</v>
      </c>
      <c r="AT322" s="156">
        <v>8.09</v>
      </c>
      <c r="AU322" s="58"/>
      <c r="AV322" s="67">
        <f t="shared" si="328"/>
        <v>5849.7</v>
      </c>
      <c r="AW322" s="157"/>
      <c r="AX322" s="125">
        <f t="shared" si="329"/>
        <v>5800</v>
      </c>
      <c r="AY322" s="33">
        <f t="shared" si="330"/>
        <v>23.081</v>
      </c>
      <c r="AZ322" s="33"/>
      <c r="BA322" s="34">
        <f t="shared" si="331"/>
        <v>50.57</v>
      </c>
      <c r="BB322" s="138"/>
      <c r="BC322" s="636"/>
      <c r="BD322" s="724">
        <f t="shared" si="321"/>
        <v>24.25</v>
      </c>
      <c r="BE322" s="1"/>
      <c r="BF322" s="1"/>
      <c r="BG322" s="1"/>
      <c r="BH322" s="1"/>
      <c r="BI322" s="1"/>
      <c r="BJ322" s="1"/>
      <c r="BK322" s="1"/>
      <c r="BL322" s="35">
        <f t="shared" si="322"/>
        <v>55.669999999999995</v>
      </c>
      <c r="BM322" s="1"/>
      <c r="BN322" s="1"/>
      <c r="BO322" s="35">
        <f t="shared" si="323"/>
        <v>24.25</v>
      </c>
      <c r="BP322" s="95"/>
      <c r="BQ322" s="95"/>
      <c r="BR322" s="95"/>
      <c r="BS322" s="95"/>
      <c r="BT322" s="95"/>
      <c r="BU322" s="95"/>
      <c r="BV322" s="35">
        <f t="shared" si="324"/>
        <v>58.37</v>
      </c>
    </row>
    <row r="323" spans="1:74" x14ac:dyDescent="0.25">
      <c r="A323" s="44">
        <v>243</v>
      </c>
      <c r="B323" s="115" t="s">
        <v>254</v>
      </c>
      <c r="C323" s="98"/>
      <c r="D323" s="98"/>
      <c r="E323" s="114"/>
      <c r="F323" s="114"/>
      <c r="G323" s="152">
        <v>21.05</v>
      </c>
      <c r="H323" s="68"/>
      <c r="I323" s="152">
        <v>44.73</v>
      </c>
      <c r="J323" s="155">
        <v>5800</v>
      </c>
      <c r="K323" s="152">
        <v>21.05</v>
      </c>
      <c r="L323" s="155">
        <v>49.32</v>
      </c>
      <c r="M323" s="152">
        <v>21.05</v>
      </c>
      <c r="N323" s="155">
        <v>51.75</v>
      </c>
      <c r="O323" s="155"/>
      <c r="P323" s="155"/>
      <c r="Q323" s="155"/>
      <c r="R323" s="155"/>
      <c r="S323" s="155"/>
      <c r="T323" s="155"/>
      <c r="U323" s="155"/>
      <c r="V323" s="155"/>
      <c r="W323" s="155"/>
      <c r="X323" s="155"/>
      <c r="Y323" s="155"/>
      <c r="Z323" s="155"/>
      <c r="AA323" s="155"/>
      <c r="AB323" s="155"/>
      <c r="AC323" s="155"/>
      <c r="AD323" s="155"/>
      <c r="AE323" s="155"/>
      <c r="AF323" s="155"/>
      <c r="AG323" s="155"/>
      <c r="AH323" s="155"/>
      <c r="AI323" s="155"/>
      <c r="AJ323" s="155"/>
      <c r="AK323" s="155"/>
      <c r="AL323" s="155"/>
      <c r="AM323" s="155"/>
      <c r="AN323" s="155">
        <v>0.87</v>
      </c>
      <c r="AO323" s="72">
        <f t="shared" si="325"/>
        <v>5821.05</v>
      </c>
      <c r="AP323" s="58">
        <f t="shared" si="326"/>
        <v>5800</v>
      </c>
      <c r="AQ323" s="58"/>
      <c r="AR323" s="58"/>
      <c r="AS323" s="240">
        <f t="shared" si="327"/>
        <v>21.92</v>
      </c>
      <c r="AT323" s="156">
        <v>6.83</v>
      </c>
      <c r="AU323" s="72"/>
      <c r="AV323" s="67">
        <f t="shared" si="328"/>
        <v>5844.73</v>
      </c>
      <c r="AW323" s="157"/>
      <c r="AX323" s="125">
        <f t="shared" si="329"/>
        <v>5800</v>
      </c>
      <c r="AY323" s="33">
        <f t="shared" si="330"/>
        <v>20.867500000000003</v>
      </c>
      <c r="AZ323" s="33"/>
      <c r="BA323" s="34">
        <f t="shared" si="331"/>
        <v>45.599999999999994</v>
      </c>
      <c r="BB323" s="138"/>
      <c r="BC323" s="636"/>
      <c r="BD323" s="724">
        <f t="shared" si="321"/>
        <v>21.92</v>
      </c>
      <c r="BE323" s="1"/>
      <c r="BF323" s="1"/>
      <c r="BG323" s="1"/>
      <c r="BH323" s="1"/>
      <c r="BI323" s="1"/>
      <c r="BJ323" s="1"/>
      <c r="BK323" s="1"/>
      <c r="BL323" s="35">
        <f t="shared" si="322"/>
        <v>50.19</v>
      </c>
      <c r="BM323" s="1"/>
      <c r="BN323" s="1"/>
      <c r="BO323" s="35">
        <f t="shared" si="323"/>
        <v>21.92</v>
      </c>
      <c r="BP323" s="95"/>
      <c r="BQ323" s="95"/>
      <c r="BR323" s="95"/>
      <c r="BS323" s="95"/>
      <c r="BT323" s="95"/>
      <c r="BU323" s="95"/>
      <c r="BV323" s="35">
        <f t="shared" si="324"/>
        <v>52.62</v>
      </c>
    </row>
    <row r="324" spans="1:74" x14ac:dyDescent="0.25">
      <c r="A324" s="44"/>
      <c r="B324" s="914" t="s">
        <v>563</v>
      </c>
      <c r="C324" s="915"/>
      <c r="D324" s="915"/>
      <c r="E324" s="915"/>
      <c r="F324" s="916"/>
      <c r="G324" s="152"/>
      <c r="H324" s="80"/>
      <c r="I324" s="152"/>
      <c r="J324" s="161"/>
      <c r="K324" s="152"/>
      <c r="L324" s="161"/>
      <c r="M324" s="152"/>
      <c r="N324" s="161"/>
      <c r="O324" s="161"/>
      <c r="P324" s="161"/>
      <c r="Q324" s="161"/>
      <c r="R324" s="161"/>
      <c r="S324" s="161"/>
      <c r="T324" s="161"/>
      <c r="U324" s="161"/>
      <c r="V324" s="161"/>
      <c r="W324" s="161"/>
      <c r="X324" s="161"/>
      <c r="Y324" s="161"/>
      <c r="Z324" s="161"/>
      <c r="AA324" s="161"/>
      <c r="AB324" s="161"/>
      <c r="AC324" s="161"/>
      <c r="AD324" s="161"/>
      <c r="AE324" s="161"/>
      <c r="AF324" s="161"/>
      <c r="AG324" s="161"/>
      <c r="AH324" s="161"/>
      <c r="AI324" s="161"/>
      <c r="AJ324" s="161"/>
      <c r="AK324" s="161"/>
      <c r="AL324" s="161"/>
      <c r="AM324" s="161"/>
      <c r="AN324" s="155"/>
      <c r="AO324" s="72"/>
      <c r="AP324" s="58"/>
      <c r="AQ324" s="58"/>
      <c r="AR324" s="58"/>
      <c r="AS324" s="240"/>
      <c r="AT324" s="156"/>
      <c r="AU324" s="72"/>
      <c r="AV324" s="67"/>
      <c r="AW324" s="157"/>
      <c r="AX324" s="125"/>
      <c r="AY324" s="36"/>
      <c r="AZ324" s="36"/>
      <c r="BA324" s="34"/>
      <c r="BB324" s="138"/>
      <c r="BC324" s="636"/>
      <c r="BD324" s="724"/>
      <c r="BE324" s="1"/>
      <c r="BF324" s="1"/>
      <c r="BG324" s="1"/>
      <c r="BH324" s="1"/>
      <c r="BI324" s="1"/>
      <c r="BJ324" s="1"/>
      <c r="BK324" s="1"/>
      <c r="BL324" s="35"/>
      <c r="BM324" s="1"/>
      <c r="BN324" s="1"/>
      <c r="BO324" s="35">
        <f t="shared" si="323"/>
        <v>0</v>
      </c>
      <c r="BP324" s="95"/>
      <c r="BQ324" s="95"/>
      <c r="BR324" s="95"/>
      <c r="BS324" s="95"/>
      <c r="BT324" s="95"/>
      <c r="BU324" s="95"/>
      <c r="BV324" s="35">
        <f t="shared" si="324"/>
        <v>0</v>
      </c>
    </row>
    <row r="325" spans="1:74" x14ac:dyDescent="0.25">
      <c r="A325" s="44">
        <v>244</v>
      </c>
      <c r="B325" s="102" t="s">
        <v>564</v>
      </c>
      <c r="C325" s="103"/>
      <c r="D325" s="774"/>
      <c r="E325" s="778"/>
      <c r="F325" s="779"/>
      <c r="G325" s="152">
        <v>21.05</v>
      </c>
      <c r="H325" s="68"/>
      <c r="I325" s="152">
        <v>44.73</v>
      </c>
      <c r="J325" s="155">
        <v>5800</v>
      </c>
      <c r="K325" s="152">
        <v>21.05</v>
      </c>
      <c r="L325" s="155">
        <v>49.32</v>
      </c>
      <c r="M325" s="152">
        <v>21.05</v>
      </c>
      <c r="N325" s="155">
        <v>51.75</v>
      </c>
      <c r="O325" s="155"/>
      <c r="P325" s="155"/>
      <c r="Q325" s="155"/>
      <c r="R325" s="155"/>
      <c r="S325" s="155"/>
      <c r="T325" s="155"/>
      <c r="U325" s="155"/>
      <c r="V325" s="155"/>
      <c r="W325" s="155"/>
      <c r="X325" s="155"/>
      <c r="Y325" s="155"/>
      <c r="Z325" s="155"/>
      <c r="AA325" s="155"/>
      <c r="AB325" s="155"/>
      <c r="AC325" s="155"/>
      <c r="AD325" s="155"/>
      <c r="AE325" s="155"/>
      <c r="AF325" s="155"/>
      <c r="AG325" s="155"/>
      <c r="AH325" s="155"/>
      <c r="AI325" s="155"/>
      <c r="AJ325" s="155"/>
      <c r="AK325" s="155"/>
      <c r="AL325" s="155"/>
      <c r="AM325" s="155"/>
      <c r="AN325" s="155">
        <v>0.88</v>
      </c>
      <c r="AO325" s="72">
        <f>G325+J325</f>
        <v>5821.05</v>
      </c>
      <c r="AP325" s="58">
        <f>ROUND(G325-G325*5%+J325,-2)</f>
        <v>5800</v>
      </c>
      <c r="AQ325" s="58"/>
      <c r="AR325" s="58"/>
      <c r="AS325" s="240">
        <f>SUM(G325+AN325)</f>
        <v>21.93</v>
      </c>
      <c r="AT325" s="156">
        <v>6.92</v>
      </c>
      <c r="AU325" s="72"/>
      <c r="AV325" s="67">
        <f>SUM(I325+J325)</f>
        <v>5844.73</v>
      </c>
      <c r="AW325" s="157"/>
      <c r="AX325" s="125">
        <f>ROUND(I325-I325*5%+J325,-2)</f>
        <v>5800</v>
      </c>
      <c r="AY325" s="33">
        <f>SUM(G325-G325*5%+AN325)</f>
        <v>20.877500000000001</v>
      </c>
      <c r="AZ325" s="33"/>
      <c r="BA325" s="34">
        <f>SUM(I325+AN325)</f>
        <v>45.61</v>
      </c>
      <c r="BB325" s="138"/>
      <c r="BC325" s="636"/>
      <c r="BD325" s="724">
        <f t="shared" si="321"/>
        <v>21.93</v>
      </c>
      <c r="BE325" s="1"/>
      <c r="BF325" s="1"/>
      <c r="BG325" s="1"/>
      <c r="BH325" s="1"/>
      <c r="BI325" s="1"/>
      <c r="BJ325" s="1"/>
      <c r="BK325" s="1"/>
      <c r="BL325" s="35">
        <f t="shared" si="322"/>
        <v>50.2</v>
      </c>
      <c r="BM325" s="1"/>
      <c r="BN325" s="1"/>
      <c r="BO325" s="35">
        <f t="shared" si="323"/>
        <v>21.93</v>
      </c>
      <c r="BP325" s="95"/>
      <c r="BQ325" s="95"/>
      <c r="BR325" s="95"/>
      <c r="BS325" s="95"/>
      <c r="BT325" s="95"/>
      <c r="BU325" s="95"/>
      <c r="BV325" s="35">
        <f t="shared" si="324"/>
        <v>52.63</v>
      </c>
    </row>
    <row r="326" spans="1:74" x14ac:dyDescent="0.25">
      <c r="A326" s="44">
        <v>245</v>
      </c>
      <c r="B326" s="871" t="s">
        <v>565</v>
      </c>
      <c r="C326" s="872"/>
      <c r="D326" s="872"/>
      <c r="E326" s="872"/>
      <c r="F326" s="873"/>
      <c r="G326" s="152">
        <v>16.3</v>
      </c>
      <c r="H326" s="54"/>
      <c r="I326" s="152">
        <v>34.79</v>
      </c>
      <c r="J326" s="155">
        <v>5300</v>
      </c>
      <c r="K326" s="152">
        <v>16.3</v>
      </c>
      <c r="L326" s="155">
        <v>38.36</v>
      </c>
      <c r="M326" s="152">
        <v>16.3</v>
      </c>
      <c r="N326" s="155">
        <v>40.25</v>
      </c>
      <c r="O326" s="155"/>
      <c r="P326" s="155"/>
      <c r="Q326" s="155"/>
      <c r="R326" s="155"/>
      <c r="S326" s="155"/>
      <c r="T326" s="155"/>
      <c r="U326" s="155"/>
      <c r="V326" s="155"/>
      <c r="W326" s="155"/>
      <c r="X326" s="155"/>
      <c r="Y326" s="155"/>
      <c r="Z326" s="155"/>
      <c r="AA326" s="155"/>
      <c r="AB326" s="155"/>
      <c r="AC326" s="155"/>
      <c r="AD326" s="155"/>
      <c r="AE326" s="155"/>
      <c r="AF326" s="155"/>
      <c r="AG326" s="155"/>
      <c r="AH326" s="155"/>
      <c r="AI326" s="155"/>
      <c r="AJ326" s="155"/>
      <c r="AK326" s="155"/>
      <c r="AL326" s="155"/>
      <c r="AM326" s="155"/>
      <c r="AN326" s="511">
        <v>0.7</v>
      </c>
      <c r="AO326" s="72">
        <f>G327+J326</f>
        <v>5328.2</v>
      </c>
      <c r="AP326" s="58">
        <f>ROUND(G327-G327*5%+J326,-2)</f>
        <v>5300</v>
      </c>
      <c r="AQ326" s="58"/>
      <c r="AR326" s="58"/>
      <c r="AS326" s="240">
        <f>SUM(G326+AN326)</f>
        <v>17</v>
      </c>
      <c r="AT326" s="156">
        <v>4.28</v>
      </c>
      <c r="AU326" s="72"/>
      <c r="AV326" s="67">
        <f>SUM(I326+J326)</f>
        <v>5334.79</v>
      </c>
      <c r="AW326" s="157"/>
      <c r="AX326" s="125">
        <f>ROUND(I326-I326*5%+J326,-2)</f>
        <v>5300</v>
      </c>
      <c r="AY326" s="33">
        <f>SUM(G326-G326*5%+AN326)</f>
        <v>16.185000000000002</v>
      </c>
      <c r="AZ326" s="33"/>
      <c r="BA326" s="34">
        <f>SUM(I326+AN326)</f>
        <v>35.49</v>
      </c>
      <c r="BB326" s="138"/>
      <c r="BC326" s="636"/>
      <c r="BD326" s="724">
        <f t="shared" si="321"/>
        <v>17</v>
      </c>
      <c r="BE326" s="1"/>
      <c r="BF326" s="1"/>
      <c r="BG326" s="1"/>
      <c r="BH326" s="1"/>
      <c r="BI326" s="1"/>
      <c r="BJ326" s="1"/>
      <c r="BK326" s="1"/>
      <c r="BL326" s="35">
        <f t="shared" si="322"/>
        <v>39.06</v>
      </c>
      <c r="BM326" s="1"/>
      <c r="BN326" s="1"/>
      <c r="BO326" s="35">
        <f t="shared" si="323"/>
        <v>17</v>
      </c>
      <c r="BP326" s="95"/>
      <c r="BQ326" s="95"/>
      <c r="BR326" s="95"/>
      <c r="BS326" s="95"/>
      <c r="BT326" s="95"/>
      <c r="BU326" s="95"/>
      <c r="BV326" s="35">
        <f t="shared" si="324"/>
        <v>40.950000000000003</v>
      </c>
    </row>
    <row r="327" spans="1:74" x14ac:dyDescent="0.25">
      <c r="A327" s="44">
        <v>246</v>
      </c>
      <c r="B327" s="162" t="s">
        <v>566</v>
      </c>
      <c r="C327" s="162"/>
      <c r="D327" s="162"/>
      <c r="E327" s="162"/>
      <c r="F327" s="118"/>
      <c r="G327" s="202">
        <v>28.2</v>
      </c>
      <c r="H327" s="54"/>
      <c r="I327" s="152">
        <v>59.64</v>
      </c>
      <c r="J327" s="159">
        <v>10200</v>
      </c>
      <c r="K327" s="202">
        <v>28.2</v>
      </c>
      <c r="L327" s="155">
        <v>65.760000000000005</v>
      </c>
      <c r="M327" s="202">
        <v>28.2</v>
      </c>
      <c r="N327" s="511">
        <v>69</v>
      </c>
      <c r="O327" s="155"/>
      <c r="P327" s="155"/>
      <c r="Q327" s="155"/>
      <c r="R327" s="155"/>
      <c r="S327" s="155"/>
      <c r="T327" s="155"/>
      <c r="U327" s="155"/>
      <c r="V327" s="155"/>
      <c r="W327" s="155"/>
      <c r="X327" s="155"/>
      <c r="Y327" s="155"/>
      <c r="Z327" s="155"/>
      <c r="AA327" s="155"/>
      <c r="AB327" s="155"/>
      <c r="AC327" s="155"/>
      <c r="AD327" s="155"/>
      <c r="AE327" s="155"/>
      <c r="AF327" s="155"/>
      <c r="AG327" s="155"/>
      <c r="AH327" s="155"/>
      <c r="AI327" s="155"/>
      <c r="AJ327" s="155"/>
      <c r="AK327" s="155"/>
      <c r="AL327" s="155"/>
      <c r="AM327" s="155"/>
      <c r="AN327" s="155">
        <v>1.35</v>
      </c>
      <c r="AO327" s="72">
        <f>G328+J327</f>
        <v>10232.780000000001</v>
      </c>
      <c r="AP327" s="72">
        <f>ROUND(G328-G328*5%+J327,-2)</f>
        <v>10200</v>
      </c>
      <c r="AQ327" s="58"/>
      <c r="AR327" s="58"/>
      <c r="AS327" s="240">
        <f>SUM(G327+AN327)</f>
        <v>29.55</v>
      </c>
      <c r="AT327" s="156">
        <v>11.03</v>
      </c>
      <c r="AU327" s="72"/>
      <c r="AV327" s="67">
        <f>SUM(I327+J327)</f>
        <v>10259.64</v>
      </c>
      <c r="AW327" s="157"/>
      <c r="AX327" s="125">
        <f>ROUND(I327-I327*5%+J327,-2)</f>
        <v>10300</v>
      </c>
      <c r="AY327" s="33">
        <f>SUM(G327-G327*5%+AN327)</f>
        <v>28.14</v>
      </c>
      <c r="AZ327" s="33"/>
      <c r="BA327" s="34">
        <f>SUM(I327+AN327)</f>
        <v>60.99</v>
      </c>
      <c r="BB327" s="138"/>
      <c r="BC327" s="636"/>
      <c r="BD327" s="724">
        <f t="shared" si="321"/>
        <v>29.55</v>
      </c>
      <c r="BE327" s="1"/>
      <c r="BF327" s="1"/>
      <c r="BG327" s="1"/>
      <c r="BH327" s="1"/>
      <c r="BI327" s="1"/>
      <c r="BJ327" s="1"/>
      <c r="BK327" s="1"/>
      <c r="BL327" s="35">
        <f t="shared" si="322"/>
        <v>67.11</v>
      </c>
      <c r="BM327" s="1"/>
      <c r="BN327" s="1"/>
      <c r="BO327" s="35">
        <f t="shared" si="323"/>
        <v>29.55</v>
      </c>
      <c r="BP327" s="95"/>
      <c r="BQ327" s="95"/>
      <c r="BR327" s="95"/>
      <c r="BS327" s="95"/>
      <c r="BT327" s="95"/>
      <c r="BU327" s="95"/>
      <c r="BV327" s="35">
        <f t="shared" si="324"/>
        <v>70.349999999999994</v>
      </c>
    </row>
    <row r="328" spans="1:74" x14ac:dyDescent="0.25">
      <c r="A328" s="44">
        <v>247</v>
      </c>
      <c r="B328" s="74" t="s">
        <v>258</v>
      </c>
      <c r="C328" s="74"/>
      <c r="D328" s="74"/>
      <c r="E328" s="105"/>
      <c r="F328" s="105"/>
      <c r="G328" s="152">
        <v>32.78</v>
      </c>
      <c r="H328" s="68"/>
      <c r="I328" s="152">
        <v>69.58</v>
      </c>
      <c r="J328" s="163">
        <v>5800</v>
      </c>
      <c r="K328" s="152">
        <v>32.78</v>
      </c>
      <c r="L328" s="159">
        <v>76.72</v>
      </c>
      <c r="M328" s="152">
        <v>32.78</v>
      </c>
      <c r="N328" s="768">
        <v>80.5</v>
      </c>
      <c r="O328" s="159"/>
      <c r="P328" s="159"/>
      <c r="Q328" s="159"/>
      <c r="R328" s="159"/>
      <c r="S328" s="159"/>
      <c r="T328" s="159"/>
      <c r="U328" s="159"/>
      <c r="V328" s="159"/>
      <c r="W328" s="159"/>
      <c r="X328" s="159"/>
      <c r="Y328" s="159"/>
      <c r="Z328" s="159"/>
      <c r="AA328" s="159"/>
      <c r="AB328" s="159"/>
      <c r="AC328" s="159"/>
      <c r="AD328" s="159"/>
      <c r="AE328" s="159"/>
      <c r="AF328" s="159"/>
      <c r="AG328" s="159"/>
      <c r="AH328" s="159"/>
      <c r="AI328" s="159"/>
      <c r="AJ328" s="159"/>
      <c r="AK328" s="159"/>
      <c r="AL328" s="159"/>
      <c r="AM328" s="159"/>
      <c r="AN328" s="159">
        <v>0.87</v>
      </c>
      <c r="AO328" s="164" t="e">
        <f>#REF!+J328</f>
        <v>#REF!</v>
      </c>
      <c r="AP328" s="164" t="e">
        <f>ROUND(#REF!-#REF!*5%+J328,-2)</f>
        <v>#REF!</v>
      </c>
      <c r="AQ328" s="133"/>
      <c r="AR328" s="165"/>
      <c r="AS328" s="240">
        <f>SUM(G328+AN328)</f>
        <v>33.65</v>
      </c>
      <c r="AT328" s="156">
        <v>13.09</v>
      </c>
      <c r="AU328" s="166"/>
      <c r="AV328" s="167">
        <f>SUM(I328+J328)</f>
        <v>5869.58</v>
      </c>
      <c r="AW328" s="137"/>
      <c r="AX328" s="168">
        <f>ROUND(I328-I328*5%+J328,-2)</f>
        <v>5900</v>
      </c>
      <c r="AY328" s="33">
        <f>SUM(G328-G328*5%+AN328)</f>
        <v>32.011000000000003</v>
      </c>
      <c r="AZ328" s="33"/>
      <c r="BA328" s="34">
        <f>SUM(I328+AN328)</f>
        <v>70.45</v>
      </c>
      <c r="BB328" s="138"/>
      <c r="BC328" s="636"/>
      <c r="BD328" s="724">
        <f t="shared" si="321"/>
        <v>33.65</v>
      </c>
      <c r="BE328" s="1"/>
      <c r="BF328" s="1"/>
      <c r="BG328" s="1"/>
      <c r="BH328" s="1"/>
      <c r="BI328" s="1"/>
      <c r="BJ328" s="1"/>
      <c r="BK328" s="1"/>
      <c r="BL328" s="35">
        <f t="shared" si="322"/>
        <v>77.59</v>
      </c>
      <c r="BM328" s="1"/>
      <c r="BN328" s="1"/>
      <c r="BO328" s="35">
        <f t="shared" si="323"/>
        <v>33.65</v>
      </c>
      <c r="BP328" s="95"/>
      <c r="BQ328" s="95"/>
      <c r="BR328" s="95"/>
      <c r="BS328" s="95"/>
      <c r="BT328" s="95"/>
      <c r="BU328" s="95"/>
      <c r="BV328" s="35">
        <f t="shared" si="324"/>
        <v>81.37</v>
      </c>
    </row>
    <row r="329" spans="1:74" x14ac:dyDescent="0.25">
      <c r="A329" s="44"/>
      <c r="B329" s="235" t="s">
        <v>567</v>
      </c>
      <c r="C329" s="235"/>
      <c r="D329" s="235"/>
      <c r="E329" s="502"/>
      <c r="F329" s="502"/>
      <c r="G329" s="1"/>
      <c r="H329" s="80"/>
      <c r="I329" s="152"/>
      <c r="J329" s="153"/>
      <c r="K329" s="1"/>
      <c r="L329" s="153"/>
      <c r="M329" s="1"/>
      <c r="N329" s="153"/>
      <c r="O329" s="153"/>
      <c r="P329" s="153"/>
      <c r="Q329" s="153"/>
      <c r="R329" s="153"/>
      <c r="S329" s="153"/>
      <c r="T329" s="153"/>
      <c r="U329" s="153"/>
      <c r="V329" s="153"/>
      <c r="W329" s="153"/>
      <c r="X329" s="153"/>
      <c r="Y329" s="153"/>
      <c r="Z329" s="153"/>
      <c r="AA329" s="153"/>
      <c r="AB329" s="153"/>
      <c r="AC329" s="153"/>
      <c r="AD329" s="153"/>
      <c r="AE329" s="153"/>
      <c r="AF329" s="153"/>
      <c r="AG329" s="153"/>
      <c r="AH329" s="153"/>
      <c r="AI329" s="153"/>
      <c r="AJ329" s="153"/>
      <c r="AK329" s="153"/>
      <c r="AL329" s="153"/>
      <c r="AM329" s="153"/>
      <c r="AN329" s="169"/>
      <c r="AO329" s="170"/>
      <c r="AP329" s="171"/>
      <c r="AQ329" s="107"/>
      <c r="AR329" s="107"/>
      <c r="AS329" s="240"/>
      <c r="AT329" s="156"/>
      <c r="AU329" s="170"/>
      <c r="AV329" s="172"/>
      <c r="AW329" s="173"/>
      <c r="AX329" s="174"/>
      <c r="AY329" s="33"/>
      <c r="AZ329" s="33"/>
      <c r="BA329" s="96"/>
      <c r="BB329" s="138"/>
      <c r="BC329" s="636"/>
      <c r="BD329" s="724"/>
      <c r="BE329" s="1"/>
      <c r="BF329" s="1"/>
      <c r="BG329" s="1"/>
      <c r="BH329" s="1"/>
      <c r="BI329" s="1"/>
      <c r="BJ329" s="1"/>
      <c r="BK329" s="1"/>
      <c r="BL329" s="35"/>
      <c r="BM329" s="1"/>
      <c r="BN329" s="1"/>
      <c r="BO329" s="35">
        <f t="shared" si="323"/>
        <v>0</v>
      </c>
      <c r="BP329" s="95"/>
      <c r="BQ329" s="95"/>
      <c r="BR329" s="95"/>
      <c r="BS329" s="95"/>
      <c r="BT329" s="95"/>
      <c r="BU329" s="95"/>
      <c r="BV329" s="35">
        <f t="shared" si="324"/>
        <v>0</v>
      </c>
    </row>
    <row r="330" spans="1:74" x14ac:dyDescent="0.25">
      <c r="A330" s="44">
        <v>248</v>
      </c>
      <c r="B330" s="103" t="s">
        <v>568</v>
      </c>
      <c r="C330" s="103"/>
      <c r="D330" s="103"/>
      <c r="E330" s="113"/>
      <c r="F330" s="113"/>
      <c r="G330" s="152">
        <v>18.8</v>
      </c>
      <c r="H330" s="53"/>
      <c r="I330" s="152">
        <v>39.76</v>
      </c>
      <c r="J330" s="155">
        <v>5300</v>
      </c>
      <c r="K330" s="152">
        <v>18.8</v>
      </c>
      <c r="L330" s="161">
        <v>43.84</v>
      </c>
      <c r="M330" s="152">
        <v>18.8</v>
      </c>
      <c r="N330" s="161">
        <v>46</v>
      </c>
      <c r="O330" s="161"/>
      <c r="P330" s="161"/>
      <c r="Q330" s="161"/>
      <c r="R330" s="161"/>
      <c r="S330" s="161"/>
      <c r="T330" s="161"/>
      <c r="U330" s="161"/>
      <c r="V330" s="161"/>
      <c r="W330" s="161"/>
      <c r="X330" s="161"/>
      <c r="Y330" s="161"/>
      <c r="Z330" s="161"/>
      <c r="AA330" s="161"/>
      <c r="AB330" s="161"/>
      <c r="AC330" s="161"/>
      <c r="AD330" s="161"/>
      <c r="AE330" s="161"/>
      <c r="AF330" s="161"/>
      <c r="AG330" s="161"/>
      <c r="AH330" s="161"/>
      <c r="AI330" s="161"/>
      <c r="AJ330" s="161"/>
      <c r="AK330" s="161"/>
      <c r="AL330" s="161"/>
      <c r="AM330" s="161"/>
      <c r="AN330" s="512">
        <v>0.7</v>
      </c>
      <c r="AO330" s="72">
        <f>G330+J330</f>
        <v>5318.8</v>
      </c>
      <c r="AP330" s="72">
        <f>ROUND(G330-G330*5%+J330,-2)</f>
        <v>5300</v>
      </c>
      <c r="AQ330" s="107"/>
      <c r="AR330" s="107"/>
      <c r="AS330" s="240">
        <f t="shared" ref="AS330:AS337" si="332">SUM(G330+AN330)</f>
        <v>19.5</v>
      </c>
      <c r="AT330" s="156">
        <v>5.54</v>
      </c>
      <c r="AU330" s="170"/>
      <c r="AV330" s="172">
        <f t="shared" ref="AV330:AV335" si="333">SUM(I330+J330)</f>
        <v>5339.76</v>
      </c>
      <c r="AW330" s="157"/>
      <c r="AX330" s="125">
        <f t="shared" ref="AX330:AX335" si="334">ROUND(I330-I330*5%+J330,-2)</f>
        <v>5300</v>
      </c>
      <c r="AY330" s="33">
        <f t="shared" ref="AY330:AY337" si="335">SUM(G330-G330*5%+AN330)</f>
        <v>18.559999999999999</v>
      </c>
      <c r="AZ330" s="33"/>
      <c r="BA330" s="34">
        <f t="shared" ref="BA330:BA337" si="336">SUM(I330+AN330)</f>
        <v>40.46</v>
      </c>
      <c r="BB330" s="138"/>
      <c r="BC330" s="636"/>
      <c r="BD330" s="724">
        <f t="shared" si="321"/>
        <v>19.5</v>
      </c>
      <c r="BE330" s="1"/>
      <c r="BF330" s="1"/>
      <c r="BG330" s="1"/>
      <c r="BH330" s="1"/>
      <c r="BI330" s="1"/>
      <c r="BJ330" s="1"/>
      <c r="BK330" s="1"/>
      <c r="BL330" s="35">
        <f t="shared" si="322"/>
        <v>44.540000000000006</v>
      </c>
      <c r="BM330" s="1"/>
      <c r="BN330" s="1"/>
      <c r="BO330" s="35">
        <f t="shared" si="323"/>
        <v>19.5</v>
      </c>
      <c r="BP330" s="95"/>
      <c r="BQ330" s="95"/>
      <c r="BR330" s="95"/>
      <c r="BS330" s="95"/>
      <c r="BT330" s="95"/>
      <c r="BU330" s="95"/>
      <c r="BV330" s="35">
        <f t="shared" si="324"/>
        <v>46.7</v>
      </c>
    </row>
    <row r="331" spans="1:74" x14ac:dyDescent="0.25">
      <c r="A331" s="44">
        <v>249</v>
      </c>
      <c r="B331" s="103" t="s">
        <v>569</v>
      </c>
      <c r="C331" s="103"/>
      <c r="D331" s="103"/>
      <c r="E331" s="113"/>
      <c r="F331" s="113"/>
      <c r="G331" s="152">
        <v>21.05</v>
      </c>
      <c r="H331" s="53"/>
      <c r="I331" s="152">
        <v>44.73</v>
      </c>
      <c r="J331" s="155">
        <v>5800</v>
      </c>
      <c r="K331" s="152">
        <v>21.05</v>
      </c>
      <c r="L331" s="155">
        <v>49.32</v>
      </c>
      <c r="M331" s="152">
        <v>21.05</v>
      </c>
      <c r="N331" s="155">
        <v>51.75</v>
      </c>
      <c r="O331" s="155"/>
      <c r="P331" s="155"/>
      <c r="Q331" s="155"/>
      <c r="R331" s="155"/>
      <c r="S331" s="155"/>
      <c r="T331" s="155"/>
      <c r="U331" s="155"/>
      <c r="V331" s="155"/>
      <c r="W331" s="155"/>
      <c r="X331" s="155"/>
      <c r="Y331" s="155"/>
      <c r="Z331" s="155"/>
      <c r="AA331" s="155"/>
      <c r="AB331" s="155"/>
      <c r="AC331" s="155"/>
      <c r="AD331" s="155"/>
      <c r="AE331" s="155"/>
      <c r="AF331" s="155"/>
      <c r="AG331" s="155"/>
      <c r="AH331" s="155"/>
      <c r="AI331" s="155"/>
      <c r="AJ331" s="155"/>
      <c r="AK331" s="155"/>
      <c r="AL331" s="155"/>
      <c r="AM331" s="155"/>
      <c r="AN331" s="155">
        <v>0.87</v>
      </c>
      <c r="AO331" s="72">
        <f>G332+J331</f>
        <v>5814.06</v>
      </c>
      <c r="AP331" s="58">
        <f>ROUND(G332-G332*5%+J331,-2)</f>
        <v>5800</v>
      </c>
      <c r="AQ331" s="58"/>
      <c r="AR331" s="58"/>
      <c r="AS331" s="240">
        <f t="shared" si="332"/>
        <v>21.92</v>
      </c>
      <c r="AT331" s="156">
        <v>6.83</v>
      </c>
      <c r="AU331" s="165"/>
      <c r="AV331" s="67">
        <f t="shared" si="333"/>
        <v>5844.73</v>
      </c>
      <c r="AW331" s="157"/>
      <c r="AX331" s="125">
        <f t="shared" si="334"/>
        <v>5800</v>
      </c>
      <c r="AY331" s="33">
        <f t="shared" si="335"/>
        <v>20.867500000000003</v>
      </c>
      <c r="AZ331" s="33"/>
      <c r="BA331" s="34">
        <f t="shared" si="336"/>
        <v>45.599999999999994</v>
      </c>
      <c r="BB331" s="138"/>
      <c r="BC331" s="636"/>
      <c r="BD331" s="724">
        <f t="shared" si="321"/>
        <v>21.92</v>
      </c>
      <c r="BE331" s="1"/>
      <c r="BF331" s="1"/>
      <c r="BG331" s="1"/>
      <c r="BH331" s="1"/>
      <c r="BI331" s="1"/>
      <c r="BJ331" s="1"/>
      <c r="BK331" s="1"/>
      <c r="BL331" s="35">
        <f t="shared" si="322"/>
        <v>50.19</v>
      </c>
      <c r="BM331" s="1"/>
      <c r="BN331" s="1"/>
      <c r="BO331" s="35">
        <f t="shared" si="323"/>
        <v>21.92</v>
      </c>
      <c r="BP331" s="95"/>
      <c r="BQ331" s="95"/>
      <c r="BR331" s="95"/>
      <c r="BS331" s="95"/>
      <c r="BT331" s="95"/>
      <c r="BU331" s="95"/>
      <c r="BV331" s="35">
        <f t="shared" si="324"/>
        <v>52.62</v>
      </c>
    </row>
    <row r="332" spans="1:74" x14ac:dyDescent="0.25">
      <c r="A332" s="44">
        <v>250</v>
      </c>
      <c r="B332" s="871" t="s">
        <v>570</v>
      </c>
      <c r="C332" s="872"/>
      <c r="D332" s="872"/>
      <c r="E332" s="872"/>
      <c r="F332" s="873"/>
      <c r="G332" s="152">
        <v>14.06</v>
      </c>
      <c r="H332" s="53"/>
      <c r="I332" s="152">
        <v>29.82</v>
      </c>
      <c r="J332" s="155">
        <v>5300</v>
      </c>
      <c r="K332" s="152">
        <v>14.06</v>
      </c>
      <c r="L332" s="155">
        <v>32.880000000000003</v>
      </c>
      <c r="M332" s="152">
        <v>14.06</v>
      </c>
      <c r="N332" s="155">
        <v>34.5</v>
      </c>
      <c r="O332" s="155"/>
      <c r="P332" s="155"/>
      <c r="Q332" s="155"/>
      <c r="R332" s="155"/>
      <c r="S332" s="155"/>
      <c r="T332" s="155"/>
      <c r="U332" s="155"/>
      <c r="V332" s="155"/>
      <c r="W332" s="155"/>
      <c r="X332" s="155"/>
      <c r="Y332" s="155"/>
      <c r="Z332" s="155"/>
      <c r="AA332" s="155"/>
      <c r="AB332" s="155"/>
      <c r="AC332" s="155"/>
      <c r="AD332" s="155"/>
      <c r="AE332" s="155"/>
      <c r="AF332" s="155"/>
      <c r="AG332" s="155"/>
      <c r="AH332" s="155"/>
      <c r="AI332" s="155"/>
      <c r="AJ332" s="155"/>
      <c r="AK332" s="155"/>
      <c r="AL332" s="155"/>
      <c r="AM332" s="155"/>
      <c r="AN332" s="511">
        <v>0.7</v>
      </c>
      <c r="AO332" s="72">
        <f>G333+J332</f>
        <v>5314.06</v>
      </c>
      <c r="AP332" s="58">
        <f>ROUND(G333-G333*5%+J332,-2)</f>
        <v>5300</v>
      </c>
      <c r="AQ332" s="58"/>
      <c r="AR332" s="58"/>
      <c r="AS332" s="240">
        <f t="shared" si="332"/>
        <v>14.76</v>
      </c>
      <c r="AT332" s="109">
        <v>3.03</v>
      </c>
      <c r="AU332" s="165"/>
      <c r="AV332" s="67">
        <f t="shared" si="333"/>
        <v>5329.82</v>
      </c>
      <c r="AW332" s="157"/>
      <c r="AX332" s="125">
        <f t="shared" si="334"/>
        <v>5300</v>
      </c>
      <c r="AY332" s="96">
        <f t="shared" si="335"/>
        <v>14.057</v>
      </c>
      <c r="AZ332" s="96"/>
      <c r="BA332" s="34">
        <f t="shared" si="336"/>
        <v>30.52</v>
      </c>
      <c r="BB332" s="138"/>
      <c r="BC332" s="636"/>
      <c r="BD332" s="724">
        <f t="shared" si="321"/>
        <v>14.76</v>
      </c>
      <c r="BE332" s="1"/>
      <c r="BF332" s="1"/>
      <c r="BG332" s="1"/>
      <c r="BH332" s="1"/>
      <c r="BI332" s="1"/>
      <c r="BJ332" s="1"/>
      <c r="BK332" s="1"/>
      <c r="BL332" s="35">
        <f t="shared" si="322"/>
        <v>33.580000000000005</v>
      </c>
      <c r="BM332" s="1"/>
      <c r="BN332" s="1"/>
      <c r="BO332" s="35">
        <f t="shared" si="323"/>
        <v>14.76</v>
      </c>
      <c r="BP332" s="95"/>
      <c r="BQ332" s="95"/>
      <c r="BR332" s="95"/>
      <c r="BS332" s="95"/>
      <c r="BT332" s="95"/>
      <c r="BU332" s="95"/>
      <c r="BV332" s="35">
        <f t="shared" si="324"/>
        <v>35.200000000000003</v>
      </c>
    </row>
    <row r="333" spans="1:74" x14ac:dyDescent="0.25">
      <c r="A333" s="44">
        <v>251</v>
      </c>
      <c r="B333" s="871" t="s">
        <v>571</v>
      </c>
      <c r="C333" s="872"/>
      <c r="D333" s="872"/>
      <c r="E333" s="872"/>
      <c r="F333" s="873"/>
      <c r="G333" s="152">
        <v>14.06</v>
      </c>
      <c r="H333" s="53"/>
      <c r="I333" s="152">
        <v>29.82</v>
      </c>
      <c r="J333" s="155">
        <v>5300</v>
      </c>
      <c r="K333" s="152">
        <v>14.06</v>
      </c>
      <c r="L333" s="155">
        <v>32.880000000000003</v>
      </c>
      <c r="M333" s="152">
        <v>14.06</v>
      </c>
      <c r="N333" s="155">
        <v>34.5</v>
      </c>
      <c r="O333" s="155"/>
      <c r="P333" s="155"/>
      <c r="Q333" s="155"/>
      <c r="R333" s="155"/>
      <c r="S333" s="155"/>
      <c r="T333" s="155"/>
      <c r="U333" s="155"/>
      <c r="V333" s="155"/>
      <c r="W333" s="155"/>
      <c r="X333" s="155"/>
      <c r="Y333" s="155"/>
      <c r="Z333" s="155"/>
      <c r="AA333" s="155"/>
      <c r="AB333" s="155"/>
      <c r="AC333" s="155"/>
      <c r="AD333" s="155"/>
      <c r="AE333" s="155"/>
      <c r="AF333" s="155"/>
      <c r="AG333" s="155"/>
      <c r="AH333" s="155"/>
      <c r="AI333" s="155"/>
      <c r="AJ333" s="155"/>
      <c r="AK333" s="155"/>
      <c r="AL333" s="155"/>
      <c r="AM333" s="155"/>
      <c r="AN333" s="511">
        <v>0.7</v>
      </c>
      <c r="AO333" s="72">
        <f>G334+J333</f>
        <v>5316.3</v>
      </c>
      <c r="AP333" s="58">
        <f>ROUND(G334-G334*5%+J333,-2)</f>
        <v>5300</v>
      </c>
      <c r="AQ333" s="58"/>
      <c r="AR333" s="58"/>
      <c r="AS333" s="240">
        <f t="shared" si="332"/>
        <v>14.76</v>
      </c>
      <c r="AT333" s="109">
        <v>3.03</v>
      </c>
      <c r="AU333" s="165"/>
      <c r="AV333" s="67">
        <f t="shared" si="333"/>
        <v>5329.82</v>
      </c>
      <c r="AW333" s="157"/>
      <c r="AX333" s="125">
        <f t="shared" si="334"/>
        <v>5300</v>
      </c>
      <c r="AY333" s="96">
        <f t="shared" si="335"/>
        <v>14.057</v>
      </c>
      <c r="AZ333" s="96"/>
      <c r="BA333" s="34">
        <f t="shared" si="336"/>
        <v>30.52</v>
      </c>
      <c r="BB333" s="138"/>
      <c r="BC333" s="636"/>
      <c r="BD333" s="724">
        <f t="shared" si="321"/>
        <v>14.76</v>
      </c>
      <c r="BE333" s="1"/>
      <c r="BF333" s="1"/>
      <c r="BG333" s="1"/>
      <c r="BH333" s="1"/>
      <c r="BI333" s="1"/>
      <c r="BJ333" s="1"/>
      <c r="BK333" s="1"/>
      <c r="BL333" s="35">
        <f t="shared" si="322"/>
        <v>33.580000000000005</v>
      </c>
      <c r="BM333" s="1"/>
      <c r="BN333" s="1"/>
      <c r="BO333" s="35">
        <f t="shared" si="323"/>
        <v>14.76</v>
      </c>
      <c r="BP333" s="95"/>
      <c r="BQ333" s="95"/>
      <c r="BR333" s="95"/>
      <c r="BS333" s="95"/>
      <c r="BT333" s="95"/>
      <c r="BU333" s="95"/>
      <c r="BV333" s="35">
        <f t="shared" si="324"/>
        <v>35.200000000000003</v>
      </c>
    </row>
    <row r="334" spans="1:74" x14ac:dyDescent="0.25">
      <c r="A334" s="44">
        <v>252</v>
      </c>
      <c r="B334" s="871" t="s">
        <v>572</v>
      </c>
      <c r="C334" s="872"/>
      <c r="D334" s="872"/>
      <c r="E334" s="872"/>
      <c r="F334" s="873"/>
      <c r="G334" s="152">
        <v>16.3</v>
      </c>
      <c r="H334" s="53"/>
      <c r="I334" s="152">
        <v>34.79</v>
      </c>
      <c r="J334" s="155">
        <v>5300</v>
      </c>
      <c r="K334" s="152">
        <v>16.3</v>
      </c>
      <c r="L334" s="155">
        <v>38.36</v>
      </c>
      <c r="M334" s="152">
        <v>16.3</v>
      </c>
      <c r="N334" s="155">
        <v>40.25</v>
      </c>
      <c r="O334" s="155"/>
      <c r="P334" s="155"/>
      <c r="Q334" s="155"/>
      <c r="R334" s="155"/>
      <c r="S334" s="155"/>
      <c r="T334" s="155"/>
      <c r="U334" s="155"/>
      <c r="V334" s="155"/>
      <c r="W334" s="155"/>
      <c r="X334" s="155"/>
      <c r="Y334" s="155"/>
      <c r="Z334" s="155"/>
      <c r="AA334" s="155"/>
      <c r="AB334" s="155"/>
      <c r="AC334" s="155"/>
      <c r="AD334" s="155"/>
      <c r="AE334" s="155"/>
      <c r="AF334" s="155"/>
      <c r="AG334" s="155"/>
      <c r="AH334" s="155"/>
      <c r="AI334" s="155"/>
      <c r="AJ334" s="155"/>
      <c r="AK334" s="155"/>
      <c r="AL334" s="155"/>
      <c r="AM334" s="155"/>
      <c r="AN334" s="511">
        <v>0.7</v>
      </c>
      <c r="AO334" s="72">
        <f>G335+J334</f>
        <v>5318.8</v>
      </c>
      <c r="AP334" s="58">
        <f>ROUND(G335-G335*5%+J334,-2)</f>
        <v>5300</v>
      </c>
      <c r="AQ334" s="58"/>
      <c r="AR334" s="58"/>
      <c r="AS334" s="240">
        <f t="shared" si="332"/>
        <v>17</v>
      </c>
      <c r="AT334" s="109">
        <v>4.28</v>
      </c>
      <c r="AU334" s="165"/>
      <c r="AV334" s="67">
        <f t="shared" si="333"/>
        <v>5334.79</v>
      </c>
      <c r="AW334" s="157"/>
      <c r="AX334" s="125">
        <f t="shared" si="334"/>
        <v>5300</v>
      </c>
      <c r="AY334" s="96">
        <f t="shared" si="335"/>
        <v>16.185000000000002</v>
      </c>
      <c r="AZ334" s="96"/>
      <c r="BA334" s="34">
        <f t="shared" si="336"/>
        <v>35.49</v>
      </c>
      <c r="BB334" s="138"/>
      <c r="BC334" s="636"/>
      <c r="BD334" s="724">
        <f t="shared" si="321"/>
        <v>17</v>
      </c>
      <c r="BE334" s="1"/>
      <c r="BF334" s="1"/>
      <c r="BG334" s="1"/>
      <c r="BH334" s="1"/>
      <c r="BI334" s="1"/>
      <c r="BJ334" s="1"/>
      <c r="BK334" s="1"/>
      <c r="BL334" s="35">
        <f t="shared" si="322"/>
        <v>39.06</v>
      </c>
      <c r="BM334" s="1"/>
      <c r="BN334" s="1"/>
      <c r="BO334" s="35">
        <f t="shared" si="323"/>
        <v>17</v>
      </c>
      <c r="BP334" s="95"/>
      <c r="BQ334" s="95"/>
      <c r="BR334" s="95"/>
      <c r="BS334" s="95"/>
      <c r="BT334" s="95"/>
      <c r="BU334" s="95"/>
      <c r="BV334" s="35">
        <f t="shared" si="324"/>
        <v>40.950000000000003</v>
      </c>
    </row>
    <row r="335" spans="1:74" x14ac:dyDescent="0.25">
      <c r="A335" s="44">
        <v>253</v>
      </c>
      <c r="B335" s="871" t="s">
        <v>573</v>
      </c>
      <c r="C335" s="872"/>
      <c r="D335" s="872"/>
      <c r="E335" s="872"/>
      <c r="F335" s="873"/>
      <c r="G335" s="152">
        <v>18.8</v>
      </c>
      <c r="H335" s="80"/>
      <c r="I335" s="152">
        <v>39.76</v>
      </c>
      <c r="J335" s="155">
        <v>5800</v>
      </c>
      <c r="K335" s="152">
        <v>18.8</v>
      </c>
      <c r="L335" s="155">
        <v>43.84</v>
      </c>
      <c r="M335" s="152">
        <v>18.8</v>
      </c>
      <c r="N335" s="155">
        <v>46</v>
      </c>
      <c r="O335" s="155"/>
      <c r="P335" s="155"/>
      <c r="Q335" s="155"/>
      <c r="R335" s="155"/>
      <c r="S335" s="155"/>
      <c r="T335" s="155"/>
      <c r="U335" s="155"/>
      <c r="V335" s="155"/>
      <c r="W335" s="155"/>
      <c r="X335" s="155"/>
      <c r="Y335" s="155"/>
      <c r="Z335" s="155"/>
      <c r="AA335" s="155"/>
      <c r="AB335" s="155"/>
      <c r="AC335" s="155"/>
      <c r="AD335" s="155"/>
      <c r="AE335" s="155"/>
      <c r="AF335" s="155"/>
      <c r="AG335" s="155"/>
      <c r="AH335" s="155"/>
      <c r="AI335" s="155"/>
      <c r="AJ335" s="155"/>
      <c r="AK335" s="155"/>
      <c r="AL335" s="155"/>
      <c r="AM335" s="155"/>
      <c r="AN335" s="155">
        <v>0.87</v>
      </c>
      <c r="AO335" s="72">
        <f>G337+J335</f>
        <v>5816.3</v>
      </c>
      <c r="AP335" s="58">
        <f>ROUND(G337-G337*5%+J335,-2)</f>
        <v>5800</v>
      </c>
      <c r="AQ335" s="58"/>
      <c r="AR335" s="58"/>
      <c r="AS335" s="240">
        <f t="shared" si="332"/>
        <v>19.670000000000002</v>
      </c>
      <c r="AT335" s="109">
        <v>5.59</v>
      </c>
      <c r="AU335" s="165"/>
      <c r="AV335" s="67">
        <f t="shared" si="333"/>
        <v>5839.76</v>
      </c>
      <c r="AW335" s="157"/>
      <c r="AX335" s="125">
        <f t="shared" si="334"/>
        <v>5800</v>
      </c>
      <c r="AY335" s="96">
        <f t="shared" si="335"/>
        <v>18.73</v>
      </c>
      <c r="AZ335" s="96"/>
      <c r="BA335" s="34">
        <f t="shared" si="336"/>
        <v>40.629999999999995</v>
      </c>
      <c r="BB335" s="138"/>
      <c r="BC335" s="636"/>
      <c r="BD335" s="724">
        <f t="shared" si="321"/>
        <v>19.670000000000002</v>
      </c>
      <c r="BE335" s="1"/>
      <c r="BF335" s="1"/>
      <c r="BG335" s="1"/>
      <c r="BH335" s="1"/>
      <c r="BI335" s="1"/>
      <c r="BJ335" s="1"/>
      <c r="BK335" s="1"/>
      <c r="BL335" s="35">
        <f t="shared" si="322"/>
        <v>44.71</v>
      </c>
      <c r="BM335" s="1"/>
      <c r="BN335" s="1"/>
      <c r="BO335" s="35">
        <f t="shared" si="323"/>
        <v>19.670000000000002</v>
      </c>
      <c r="BP335" s="95"/>
      <c r="BQ335" s="95"/>
      <c r="BR335" s="95"/>
      <c r="BS335" s="95"/>
      <c r="BT335" s="95"/>
      <c r="BU335" s="95"/>
      <c r="BV335" s="35">
        <f t="shared" si="324"/>
        <v>46.87</v>
      </c>
    </row>
    <row r="336" spans="1:74" x14ac:dyDescent="0.25">
      <c r="A336" s="44">
        <v>254</v>
      </c>
      <c r="B336" s="871" t="s">
        <v>574</v>
      </c>
      <c r="C336" s="872"/>
      <c r="D336" s="872"/>
      <c r="E336" s="872"/>
      <c r="F336" s="873"/>
      <c r="G336" s="152">
        <v>23.46</v>
      </c>
      <c r="H336" s="80"/>
      <c r="I336" s="152">
        <v>49.7</v>
      </c>
      <c r="J336" s="155"/>
      <c r="K336" s="152">
        <v>23.46</v>
      </c>
      <c r="L336" s="511">
        <v>54.8</v>
      </c>
      <c r="M336" s="152">
        <v>23.46</v>
      </c>
      <c r="N336" s="511">
        <v>57.5</v>
      </c>
      <c r="O336" s="511"/>
      <c r="P336" s="511"/>
      <c r="Q336" s="511"/>
      <c r="R336" s="511"/>
      <c r="S336" s="511"/>
      <c r="T336" s="511"/>
      <c r="U336" s="511"/>
      <c r="V336" s="511"/>
      <c r="W336" s="511"/>
      <c r="X336" s="511"/>
      <c r="Y336" s="511"/>
      <c r="Z336" s="511"/>
      <c r="AA336" s="511"/>
      <c r="AB336" s="511"/>
      <c r="AC336" s="511"/>
      <c r="AD336" s="511"/>
      <c r="AE336" s="511"/>
      <c r="AF336" s="511"/>
      <c r="AG336" s="511"/>
      <c r="AH336" s="511"/>
      <c r="AI336" s="511"/>
      <c r="AJ336" s="511"/>
      <c r="AK336" s="511"/>
      <c r="AL336" s="511"/>
      <c r="AM336" s="511"/>
      <c r="AN336" s="155">
        <v>1.57</v>
      </c>
      <c r="AO336" s="72"/>
      <c r="AP336" s="58"/>
      <c r="AQ336" s="58"/>
      <c r="AR336" s="58"/>
      <c r="AS336" s="240">
        <f t="shared" si="332"/>
        <v>25.03</v>
      </c>
      <c r="AT336" s="109"/>
      <c r="AU336" s="165"/>
      <c r="AV336" s="67"/>
      <c r="AW336" s="157"/>
      <c r="AX336" s="125"/>
      <c r="AY336" s="96">
        <f t="shared" si="335"/>
        <v>23.856999999999999</v>
      </c>
      <c r="AZ336" s="96"/>
      <c r="BA336" s="34">
        <f t="shared" si="336"/>
        <v>51.27</v>
      </c>
      <c r="BB336" s="138"/>
      <c r="BC336" s="636"/>
      <c r="BD336" s="724">
        <f t="shared" si="321"/>
        <v>25.03</v>
      </c>
      <c r="BE336" s="1"/>
      <c r="BF336" s="1"/>
      <c r="BG336" s="1"/>
      <c r="BH336" s="1"/>
      <c r="BI336" s="1"/>
      <c r="BJ336" s="1"/>
      <c r="BK336" s="1"/>
      <c r="BL336" s="35">
        <f t="shared" si="322"/>
        <v>56.37</v>
      </c>
      <c r="BM336" s="1"/>
      <c r="BN336" s="1"/>
      <c r="BO336" s="35">
        <f t="shared" si="323"/>
        <v>25.03</v>
      </c>
      <c r="BP336" s="95"/>
      <c r="BQ336" s="95"/>
      <c r="BR336" s="95"/>
      <c r="BS336" s="95"/>
      <c r="BT336" s="95"/>
      <c r="BU336" s="95"/>
      <c r="BV336" s="35">
        <f t="shared" si="324"/>
        <v>59.07</v>
      </c>
    </row>
    <row r="337" spans="1:74" x14ac:dyDescent="0.25">
      <c r="A337" s="44">
        <v>255</v>
      </c>
      <c r="B337" s="871" t="s">
        <v>575</v>
      </c>
      <c r="C337" s="872"/>
      <c r="D337" s="872"/>
      <c r="E337" s="872"/>
      <c r="F337" s="873"/>
      <c r="G337" s="152">
        <v>16.3</v>
      </c>
      <c r="H337" s="80"/>
      <c r="I337" s="152">
        <v>34.79</v>
      </c>
      <c r="J337" s="155"/>
      <c r="K337" s="152">
        <v>16.3</v>
      </c>
      <c r="L337" s="155">
        <v>38.36</v>
      </c>
      <c r="M337" s="152">
        <v>16.3</v>
      </c>
      <c r="N337" s="155">
        <v>40.25</v>
      </c>
      <c r="O337" s="155"/>
      <c r="P337" s="155"/>
      <c r="Q337" s="155"/>
      <c r="R337" s="155"/>
      <c r="S337" s="155"/>
      <c r="T337" s="155"/>
      <c r="U337" s="155"/>
      <c r="V337" s="155"/>
      <c r="W337" s="155"/>
      <c r="X337" s="155"/>
      <c r="Y337" s="155"/>
      <c r="Z337" s="155"/>
      <c r="AA337" s="155"/>
      <c r="AB337" s="155"/>
      <c r="AC337" s="155"/>
      <c r="AD337" s="155"/>
      <c r="AE337" s="155"/>
      <c r="AF337" s="155"/>
      <c r="AG337" s="155"/>
      <c r="AH337" s="155"/>
      <c r="AI337" s="155"/>
      <c r="AJ337" s="155"/>
      <c r="AK337" s="155"/>
      <c r="AL337" s="155"/>
      <c r="AM337" s="155"/>
      <c r="AN337" s="511">
        <v>0.7</v>
      </c>
      <c r="AO337" s="72"/>
      <c r="AP337" s="58"/>
      <c r="AQ337" s="58"/>
      <c r="AR337" s="58"/>
      <c r="AS337" s="240">
        <f t="shared" si="332"/>
        <v>17</v>
      </c>
      <c r="AT337" s="109">
        <v>4.28</v>
      </c>
      <c r="AU337" s="165"/>
      <c r="AV337" s="67"/>
      <c r="AW337" s="157"/>
      <c r="AX337" s="125"/>
      <c r="AY337" s="96">
        <f t="shared" si="335"/>
        <v>16.185000000000002</v>
      </c>
      <c r="AZ337" s="96"/>
      <c r="BA337" s="34">
        <f t="shared" si="336"/>
        <v>35.49</v>
      </c>
      <c r="BB337" s="138"/>
      <c r="BC337" s="636"/>
      <c r="BD337" s="724">
        <f t="shared" si="321"/>
        <v>17</v>
      </c>
      <c r="BE337" s="1"/>
      <c r="BF337" s="1"/>
      <c r="BG337" s="1"/>
      <c r="BH337" s="1"/>
      <c r="BI337" s="1"/>
      <c r="BJ337" s="1"/>
      <c r="BK337" s="1"/>
      <c r="BL337" s="35">
        <f t="shared" si="322"/>
        <v>39.06</v>
      </c>
      <c r="BM337" s="1"/>
      <c r="BN337" s="1"/>
      <c r="BO337" s="35">
        <f t="shared" si="323"/>
        <v>17</v>
      </c>
      <c r="BP337" s="95"/>
      <c r="BQ337" s="95"/>
      <c r="BR337" s="95"/>
      <c r="BS337" s="95"/>
      <c r="BT337" s="95"/>
      <c r="BU337" s="95"/>
      <c r="BV337" s="35">
        <f t="shared" si="324"/>
        <v>40.950000000000003</v>
      </c>
    </row>
    <row r="338" spans="1:74" x14ac:dyDescent="0.25">
      <c r="A338" s="910" t="s">
        <v>551</v>
      </c>
      <c r="B338" s="911"/>
      <c r="C338" s="911"/>
      <c r="D338" s="911"/>
      <c r="E338" s="911"/>
      <c r="F338" s="911"/>
      <c r="G338" s="911"/>
      <c r="H338" s="911"/>
      <c r="I338" s="911"/>
      <c r="J338" s="911"/>
      <c r="K338" s="911"/>
      <c r="L338" s="911"/>
      <c r="M338" s="911"/>
      <c r="N338" s="911"/>
      <c r="O338" s="911"/>
      <c r="P338" s="911"/>
      <c r="Q338" s="911"/>
      <c r="R338" s="911"/>
      <c r="S338" s="911"/>
      <c r="T338" s="911"/>
      <c r="U338" s="911"/>
      <c r="V338" s="911"/>
      <c r="W338" s="911"/>
      <c r="X338" s="911"/>
      <c r="Y338" s="911"/>
      <c r="Z338" s="911"/>
      <c r="AA338" s="911"/>
      <c r="AB338" s="911"/>
      <c r="AC338" s="911"/>
      <c r="AD338" s="911"/>
      <c r="AE338" s="911"/>
      <c r="AF338" s="911"/>
      <c r="AG338" s="911"/>
      <c r="AH338" s="911"/>
      <c r="AI338" s="911"/>
      <c r="AJ338" s="911"/>
      <c r="AK338" s="911"/>
      <c r="AL338" s="911"/>
      <c r="AM338" s="911"/>
      <c r="AN338" s="911"/>
      <c r="AO338" s="911"/>
      <c r="AP338" s="911"/>
      <c r="AQ338" s="911"/>
      <c r="AR338" s="911"/>
      <c r="AS338" s="911"/>
      <c r="AT338" s="911"/>
      <c r="AU338" s="911"/>
      <c r="AV338" s="911"/>
      <c r="AW338" s="911"/>
      <c r="AX338" s="911"/>
      <c r="AY338" s="911"/>
      <c r="AZ338" s="911"/>
      <c r="BA338" s="912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95"/>
      <c r="BP338" s="95"/>
      <c r="BQ338" s="95"/>
      <c r="BR338" s="95"/>
      <c r="BS338" s="95"/>
      <c r="BT338" s="95"/>
      <c r="BU338" s="95"/>
      <c r="BV338" s="95"/>
    </row>
    <row r="339" spans="1:74" x14ac:dyDescent="0.25">
      <c r="A339" s="610">
        <v>256</v>
      </c>
      <c r="B339" s="896" t="s">
        <v>621</v>
      </c>
      <c r="C339" s="897"/>
      <c r="D339" s="897"/>
      <c r="E339" s="897"/>
      <c r="F339" s="611"/>
      <c r="G339" s="775"/>
      <c r="H339" s="775"/>
      <c r="I339" s="775"/>
      <c r="J339" s="775"/>
      <c r="K339" s="730">
        <v>40.93</v>
      </c>
      <c r="L339" s="749">
        <v>67.17</v>
      </c>
      <c r="M339" s="652"/>
      <c r="N339" s="717"/>
      <c r="O339" s="717"/>
      <c r="P339" s="717"/>
      <c r="Q339" s="717"/>
      <c r="R339" s="717"/>
      <c r="S339" s="717"/>
      <c r="T339" s="717"/>
      <c r="U339" s="717"/>
      <c r="V339" s="717"/>
      <c r="W339" s="717"/>
      <c r="X339" s="717"/>
      <c r="Y339" s="717"/>
      <c r="Z339" s="717"/>
      <c r="AA339" s="717"/>
      <c r="AB339" s="717"/>
      <c r="AC339" s="717"/>
      <c r="AD339" s="717"/>
      <c r="AE339" s="717"/>
      <c r="AF339" s="717"/>
      <c r="AG339" s="717"/>
      <c r="AH339" s="717"/>
      <c r="AI339" s="717"/>
      <c r="AJ339" s="717"/>
      <c r="AK339" s="717"/>
      <c r="AL339" s="717"/>
      <c r="AM339" s="717"/>
      <c r="AN339" s="775"/>
      <c r="AO339" s="775"/>
      <c r="AP339" s="775"/>
      <c r="AQ339" s="775"/>
      <c r="AR339" s="775"/>
      <c r="AS339" s="664">
        <v>36.770000000000003</v>
      </c>
      <c r="AT339" s="664"/>
      <c r="AU339" s="664"/>
      <c r="AV339" s="664"/>
      <c r="AW339" s="664"/>
      <c r="AX339" s="664"/>
      <c r="AY339" s="664"/>
      <c r="AZ339" s="664"/>
      <c r="BA339" s="664">
        <v>58.18</v>
      </c>
      <c r="BB339" s="1"/>
      <c r="BC339" s="1"/>
      <c r="BD339" s="750"/>
      <c r="BE339" s="245"/>
      <c r="BF339" s="245"/>
      <c r="BG339" s="245"/>
      <c r="BH339" s="245"/>
      <c r="BI339" s="245"/>
      <c r="BJ339" s="245"/>
      <c r="BK339" s="245"/>
      <c r="BL339" s="750"/>
      <c r="BM339" s="1"/>
      <c r="BN339" s="1"/>
      <c r="BO339" s="666">
        <v>40.93</v>
      </c>
      <c r="BP339" s="666"/>
      <c r="BQ339" s="666"/>
      <c r="BR339" s="666"/>
      <c r="BS339" s="666"/>
      <c r="BT339" s="666"/>
      <c r="BU339" s="666"/>
      <c r="BV339" s="666">
        <v>67.17</v>
      </c>
    </row>
    <row r="340" spans="1:74" x14ac:dyDescent="0.25">
      <c r="A340" s="610">
        <v>257</v>
      </c>
      <c r="B340" s="899" t="s">
        <v>493</v>
      </c>
      <c r="C340" s="900"/>
      <c r="D340" s="900"/>
      <c r="E340" s="900"/>
      <c r="F340" s="611"/>
      <c r="G340" s="775"/>
      <c r="H340" s="775"/>
      <c r="I340" s="775"/>
      <c r="J340" s="775"/>
      <c r="K340" s="652">
        <f t="shared" ref="K340:K343" si="337">SUM(BD340-AN340)</f>
        <v>71.55</v>
      </c>
      <c r="L340" s="652">
        <f t="shared" ref="L340:L343" si="338">SUM(BL340-AN340)</f>
        <v>74.25</v>
      </c>
      <c r="M340" s="652">
        <v>75.150000000000006</v>
      </c>
      <c r="N340" s="652">
        <v>77.849999999999994</v>
      </c>
      <c r="O340" s="717"/>
      <c r="P340" s="717"/>
      <c r="Q340" s="717"/>
      <c r="R340" s="717"/>
      <c r="S340" s="717"/>
      <c r="T340" s="717"/>
      <c r="U340" s="717"/>
      <c r="V340" s="717"/>
      <c r="W340" s="717"/>
      <c r="X340" s="717"/>
      <c r="Y340" s="717"/>
      <c r="Z340" s="717"/>
      <c r="AA340" s="717"/>
      <c r="AB340" s="717"/>
      <c r="AC340" s="717"/>
      <c r="AD340" s="717"/>
      <c r="AE340" s="717"/>
      <c r="AF340" s="717"/>
      <c r="AG340" s="717"/>
      <c r="AH340" s="717"/>
      <c r="AI340" s="717"/>
      <c r="AJ340" s="717"/>
      <c r="AK340" s="717"/>
      <c r="AL340" s="717"/>
      <c r="AM340" s="717"/>
      <c r="AN340" s="775"/>
      <c r="AO340" s="775"/>
      <c r="AP340" s="775"/>
      <c r="AQ340" s="775"/>
      <c r="AR340" s="775"/>
      <c r="AS340" s="664" t="s">
        <v>494</v>
      </c>
      <c r="AT340" s="664"/>
      <c r="AU340" s="664"/>
      <c r="AV340" s="664"/>
      <c r="AW340" s="664"/>
      <c r="AX340" s="664"/>
      <c r="AY340" s="664"/>
      <c r="AZ340" s="664"/>
      <c r="BA340" s="664" t="s">
        <v>494</v>
      </c>
      <c r="BB340" s="1"/>
      <c r="BC340" s="1"/>
      <c r="BD340" s="35">
        <f t="shared" ref="BD340:BD343" si="339">SUM(AS340+AS340*6%)</f>
        <v>71.55</v>
      </c>
      <c r="BE340" s="1"/>
      <c r="BF340" s="1"/>
      <c r="BG340" s="1"/>
      <c r="BH340" s="1"/>
      <c r="BI340" s="1"/>
      <c r="BJ340" s="1"/>
      <c r="BK340" s="1"/>
      <c r="BL340" s="35">
        <f t="shared" ref="BL340:BL343" si="340">SUM(BA340*1.1)</f>
        <v>74.25</v>
      </c>
      <c r="BM340" s="1"/>
      <c r="BN340" s="1"/>
      <c r="BO340" s="652">
        <v>75.150000000000006</v>
      </c>
      <c r="BP340" s="652">
        <v>77.849999999999994</v>
      </c>
      <c r="BQ340" s="95"/>
      <c r="BR340" s="95"/>
      <c r="BS340" s="95"/>
      <c r="BT340" s="95"/>
      <c r="BU340" s="95"/>
      <c r="BV340" s="652">
        <v>77.849999999999994</v>
      </c>
    </row>
    <row r="341" spans="1:74" x14ac:dyDescent="0.25">
      <c r="A341" s="610">
        <v>258</v>
      </c>
      <c r="B341" s="781" t="s">
        <v>495</v>
      </c>
      <c r="C341" s="782"/>
      <c r="D341" s="782"/>
      <c r="E341" s="782"/>
      <c r="F341" s="783"/>
      <c r="G341" s="95"/>
      <c r="H341" s="635"/>
      <c r="I341" s="635"/>
      <c r="J341" s="95"/>
      <c r="K341" s="652">
        <f t="shared" si="337"/>
        <v>15.9</v>
      </c>
      <c r="L341" s="652">
        <f t="shared" si="338"/>
        <v>16.5</v>
      </c>
      <c r="M341" s="652">
        <v>16.7</v>
      </c>
      <c r="N341" s="769">
        <v>17.3</v>
      </c>
      <c r="O341" s="652"/>
      <c r="P341" s="652"/>
      <c r="Q341" s="652"/>
      <c r="R341" s="652"/>
      <c r="S341" s="652"/>
      <c r="T341" s="652"/>
      <c r="U341" s="652"/>
      <c r="V341" s="652"/>
      <c r="W341" s="652"/>
      <c r="X341" s="652"/>
      <c r="Y341" s="652"/>
      <c r="Z341" s="652"/>
      <c r="AA341" s="652"/>
      <c r="AB341" s="652"/>
      <c r="AC341" s="652"/>
      <c r="AD341" s="652"/>
      <c r="AE341" s="652"/>
      <c r="AF341" s="652"/>
      <c r="AG341" s="652"/>
      <c r="AH341" s="652"/>
      <c r="AI341" s="652"/>
      <c r="AJ341" s="652"/>
      <c r="AK341" s="652"/>
      <c r="AL341" s="652"/>
      <c r="AM341" s="652"/>
      <c r="AN341" s="95"/>
      <c r="AO341" s="95"/>
      <c r="AP341" s="95"/>
      <c r="AQ341" s="95"/>
      <c r="AR341" s="95"/>
      <c r="AS341" s="665">
        <v>15</v>
      </c>
      <c r="AT341" s="666"/>
      <c r="AU341" s="666"/>
      <c r="AV341" s="666"/>
      <c r="AW341" s="666"/>
      <c r="AX341" s="666"/>
      <c r="AY341" s="666"/>
      <c r="AZ341" s="666"/>
      <c r="BA341" s="665">
        <v>15</v>
      </c>
      <c r="BB341" s="1"/>
      <c r="BC341" s="1"/>
      <c r="BD341" s="35">
        <f t="shared" si="339"/>
        <v>15.9</v>
      </c>
      <c r="BE341" s="1"/>
      <c r="BF341" s="1"/>
      <c r="BG341" s="1"/>
      <c r="BH341" s="1"/>
      <c r="BI341" s="1"/>
      <c r="BJ341" s="1"/>
      <c r="BK341" s="1"/>
      <c r="BL341" s="35">
        <f t="shared" si="340"/>
        <v>16.5</v>
      </c>
      <c r="BM341" s="1"/>
      <c r="BN341" s="1"/>
      <c r="BO341" s="652">
        <v>16.7</v>
      </c>
      <c r="BP341" s="769">
        <v>17.3</v>
      </c>
      <c r="BQ341" s="95"/>
      <c r="BR341" s="95"/>
      <c r="BS341" s="95"/>
      <c r="BT341" s="95"/>
      <c r="BU341" s="95"/>
      <c r="BV341" s="769">
        <v>17.3</v>
      </c>
    </row>
    <row r="342" spans="1:74" x14ac:dyDescent="0.25">
      <c r="A342" s="610">
        <v>259</v>
      </c>
      <c r="B342" s="781" t="s">
        <v>496</v>
      </c>
      <c r="C342" s="782"/>
      <c r="D342" s="782"/>
      <c r="E342" s="782"/>
      <c r="F342" s="95"/>
      <c r="G342" s="95"/>
      <c r="H342" s="95"/>
      <c r="I342" s="95"/>
      <c r="J342" s="95"/>
      <c r="K342" s="652">
        <f t="shared" si="337"/>
        <v>23.85</v>
      </c>
      <c r="L342" s="652">
        <f t="shared" si="338"/>
        <v>24.750000000000004</v>
      </c>
      <c r="M342" s="652">
        <v>25.05</v>
      </c>
      <c r="N342" s="769">
        <v>25.95</v>
      </c>
      <c r="O342" s="652"/>
      <c r="P342" s="652"/>
      <c r="Q342" s="652"/>
      <c r="R342" s="652"/>
      <c r="S342" s="652"/>
      <c r="T342" s="652"/>
      <c r="U342" s="652"/>
      <c r="V342" s="652"/>
      <c r="W342" s="652"/>
      <c r="X342" s="652"/>
      <c r="Y342" s="652"/>
      <c r="Z342" s="652"/>
      <c r="AA342" s="652"/>
      <c r="AB342" s="652"/>
      <c r="AC342" s="652"/>
      <c r="AD342" s="652"/>
      <c r="AE342" s="652"/>
      <c r="AF342" s="652"/>
      <c r="AG342" s="652"/>
      <c r="AH342" s="652"/>
      <c r="AI342" s="652"/>
      <c r="AJ342" s="652"/>
      <c r="AK342" s="652"/>
      <c r="AL342" s="652"/>
      <c r="AM342" s="652"/>
      <c r="AN342" s="95"/>
      <c r="AO342" s="95"/>
      <c r="AP342" s="95"/>
      <c r="AQ342" s="95"/>
      <c r="AR342" s="95"/>
      <c r="AS342" s="665">
        <v>22.5</v>
      </c>
      <c r="AT342" s="666"/>
      <c r="AU342" s="666"/>
      <c r="AV342" s="666"/>
      <c r="AW342" s="666"/>
      <c r="AX342" s="666"/>
      <c r="AY342" s="666"/>
      <c r="AZ342" s="666"/>
      <c r="BA342" s="665">
        <v>22.5</v>
      </c>
      <c r="BB342" s="1"/>
      <c r="BC342" s="1"/>
      <c r="BD342" s="35">
        <f t="shared" si="339"/>
        <v>23.85</v>
      </c>
      <c r="BE342" s="1"/>
      <c r="BF342" s="1"/>
      <c r="BG342" s="1"/>
      <c r="BH342" s="1"/>
      <c r="BI342" s="1"/>
      <c r="BJ342" s="1"/>
      <c r="BK342" s="1"/>
      <c r="BL342" s="35">
        <f t="shared" si="340"/>
        <v>24.750000000000004</v>
      </c>
      <c r="BM342" s="1"/>
      <c r="BN342" s="1"/>
      <c r="BO342" s="652">
        <v>25.05</v>
      </c>
      <c r="BP342" s="769">
        <v>25.95</v>
      </c>
      <c r="BQ342" s="95"/>
      <c r="BR342" s="95"/>
      <c r="BS342" s="95"/>
      <c r="BT342" s="95"/>
      <c r="BU342" s="95"/>
      <c r="BV342" s="769">
        <v>25.95</v>
      </c>
    </row>
    <row r="343" spans="1:74" x14ac:dyDescent="0.25">
      <c r="A343" s="592">
        <v>260</v>
      </c>
      <c r="B343" s="776" t="s">
        <v>497</v>
      </c>
      <c r="C343" s="777"/>
      <c r="D343" s="777"/>
      <c r="E343" s="780"/>
      <c r="F343" s="95"/>
      <c r="G343" s="95"/>
      <c r="H343" s="95"/>
      <c r="I343" s="95"/>
      <c r="J343" s="95"/>
      <c r="K343" s="652">
        <f t="shared" si="337"/>
        <v>31.8</v>
      </c>
      <c r="L343" s="652">
        <f t="shared" si="338"/>
        <v>33</v>
      </c>
      <c r="M343" s="652">
        <v>33.4</v>
      </c>
      <c r="N343" s="769">
        <v>34.6</v>
      </c>
      <c r="O343" s="652"/>
      <c r="P343" s="652"/>
      <c r="Q343" s="652"/>
      <c r="R343" s="652"/>
      <c r="S343" s="652"/>
      <c r="T343" s="652"/>
      <c r="U343" s="652"/>
      <c r="V343" s="652"/>
      <c r="W343" s="652"/>
      <c r="X343" s="652"/>
      <c r="Y343" s="652"/>
      <c r="Z343" s="652"/>
      <c r="AA343" s="652"/>
      <c r="AB343" s="652"/>
      <c r="AC343" s="652"/>
      <c r="AD343" s="652"/>
      <c r="AE343" s="652"/>
      <c r="AF343" s="652"/>
      <c r="AG343" s="652"/>
      <c r="AH343" s="652"/>
      <c r="AI343" s="652"/>
      <c r="AJ343" s="652"/>
      <c r="AK343" s="652"/>
      <c r="AL343" s="652"/>
      <c r="AM343" s="652"/>
      <c r="AN343" s="95"/>
      <c r="AO343" s="95"/>
      <c r="AP343" s="95"/>
      <c r="AQ343" s="95"/>
      <c r="AR343" s="95"/>
      <c r="AS343" s="665">
        <v>30</v>
      </c>
      <c r="AT343" s="666"/>
      <c r="AU343" s="666"/>
      <c r="AV343" s="666"/>
      <c r="AW343" s="666"/>
      <c r="AX343" s="666"/>
      <c r="AY343" s="666"/>
      <c r="AZ343" s="666"/>
      <c r="BA343" s="665">
        <v>30</v>
      </c>
      <c r="BB343" s="1"/>
      <c r="BC343" s="1"/>
      <c r="BD343" s="35">
        <f t="shared" si="339"/>
        <v>31.8</v>
      </c>
      <c r="BE343" s="1"/>
      <c r="BF343" s="1"/>
      <c r="BG343" s="1"/>
      <c r="BH343" s="1"/>
      <c r="BI343" s="1"/>
      <c r="BJ343" s="1"/>
      <c r="BK343" s="1"/>
      <c r="BL343" s="35">
        <f t="shared" si="340"/>
        <v>33</v>
      </c>
      <c r="BM343" s="1"/>
      <c r="BN343" s="1"/>
      <c r="BO343" s="652">
        <v>33.4</v>
      </c>
      <c r="BP343" s="769">
        <v>34.6</v>
      </c>
      <c r="BQ343" s="95"/>
      <c r="BR343" s="95"/>
      <c r="BS343" s="95"/>
      <c r="BT343" s="95"/>
      <c r="BU343" s="95"/>
      <c r="BV343" s="769">
        <v>34.6</v>
      </c>
    </row>
    <row r="344" spans="1:74" x14ac:dyDescent="0.25">
      <c r="BO344" s="1"/>
      <c r="BP344" s="1"/>
      <c r="BQ344" s="1"/>
      <c r="BR344" s="1"/>
      <c r="BS344" s="1"/>
      <c r="BT344" s="1"/>
      <c r="BU344" s="1"/>
      <c r="BV344" s="1"/>
    </row>
    <row r="345" spans="1:74" x14ac:dyDescent="0.25">
      <c r="BO345" s="1"/>
      <c r="BP345" s="1"/>
      <c r="BQ345" s="1"/>
      <c r="BR345" s="1"/>
      <c r="BS345" s="1"/>
      <c r="BT345" s="1"/>
      <c r="BU345" s="1"/>
      <c r="BV345" s="1"/>
    </row>
    <row r="346" spans="1:74" x14ac:dyDescent="0.25">
      <c r="BO346" s="1"/>
      <c r="BP346" s="1"/>
      <c r="BQ346" s="1"/>
      <c r="BR346" s="1"/>
      <c r="BS346" s="1"/>
      <c r="BT346" s="1"/>
      <c r="BU346" s="1"/>
      <c r="BV346" s="1"/>
    </row>
    <row r="347" spans="1:74" x14ac:dyDescent="0.25">
      <c r="BO347" s="1"/>
      <c r="BP347" s="1"/>
      <c r="BQ347" s="1"/>
      <c r="BR347" s="1"/>
      <c r="BS347" s="1"/>
      <c r="BT347" s="1"/>
      <c r="BU347" s="1"/>
      <c r="BV347" s="1"/>
    </row>
    <row r="348" spans="1:74" x14ac:dyDescent="0.25">
      <c r="BO348" s="1"/>
      <c r="BP348" s="1"/>
      <c r="BQ348" s="1"/>
      <c r="BR348" s="1"/>
      <c r="BS348" s="1"/>
      <c r="BT348" s="1"/>
      <c r="BU348" s="1"/>
      <c r="BV348" s="1"/>
    </row>
    <row r="349" spans="1:74" x14ac:dyDescent="0.25">
      <c r="BO349" s="1"/>
      <c r="BP349" s="1"/>
      <c r="BQ349" s="1"/>
      <c r="BR349" s="1"/>
      <c r="BS349" s="1"/>
      <c r="BT349" s="1"/>
      <c r="BU349" s="1"/>
      <c r="BV349" s="1"/>
    </row>
    <row r="350" spans="1:74" x14ac:dyDescent="0.25">
      <c r="BO350" s="1"/>
      <c r="BP350" s="1"/>
      <c r="BQ350" s="1"/>
      <c r="BR350" s="1"/>
      <c r="BS350" s="1"/>
      <c r="BT350" s="1"/>
      <c r="BU350" s="1"/>
      <c r="BV350" s="1"/>
    </row>
    <row r="351" spans="1:74" x14ac:dyDescent="0.25">
      <c r="BO351" s="1"/>
      <c r="BP351" s="1"/>
      <c r="BQ351" s="1"/>
      <c r="BR351" s="1"/>
      <c r="BS351" s="1"/>
      <c r="BT351" s="1"/>
      <c r="BU351" s="1"/>
      <c r="BV351" s="1"/>
    </row>
    <row r="352" spans="1:74" x14ac:dyDescent="0.25">
      <c r="BO352" s="1"/>
      <c r="BP352" s="1"/>
      <c r="BQ352" s="1"/>
      <c r="BR352" s="1"/>
      <c r="BS352" s="1"/>
      <c r="BT352" s="1"/>
      <c r="BU352" s="1"/>
      <c r="BV352" s="1"/>
    </row>
    <row r="353" spans="67:74" x14ac:dyDescent="0.25">
      <c r="BO353" s="1"/>
      <c r="BP353" s="1"/>
      <c r="BQ353" s="1"/>
      <c r="BR353" s="1"/>
      <c r="BS353" s="1"/>
      <c r="BT353" s="1"/>
      <c r="BU353" s="1"/>
      <c r="BV353" s="1"/>
    </row>
    <row r="354" spans="67:74" x14ac:dyDescent="0.25">
      <c r="BO354" s="1"/>
      <c r="BP354" s="1"/>
      <c r="BQ354" s="1"/>
      <c r="BR354" s="1"/>
      <c r="BS354" s="1"/>
      <c r="BT354" s="1"/>
      <c r="BU354" s="1"/>
      <c r="BV354" s="1"/>
    </row>
    <row r="355" spans="67:74" x14ac:dyDescent="0.25">
      <c r="BO355" s="1"/>
      <c r="BP355" s="1"/>
      <c r="BQ355" s="1"/>
      <c r="BR355" s="1"/>
      <c r="BS355" s="1"/>
      <c r="BT355" s="1"/>
      <c r="BU355" s="1"/>
      <c r="BV355" s="1"/>
    </row>
    <row r="356" spans="67:74" x14ac:dyDescent="0.25">
      <c r="BO356" s="1"/>
      <c r="BP356" s="1"/>
      <c r="BQ356" s="1"/>
      <c r="BR356" s="1"/>
      <c r="BS356" s="1"/>
      <c r="BT356" s="1"/>
      <c r="BU356" s="1"/>
      <c r="BV356" s="1"/>
    </row>
    <row r="357" spans="67:74" x14ac:dyDescent="0.25">
      <c r="BO357" s="1"/>
      <c r="BP357" s="1"/>
      <c r="BQ357" s="1"/>
      <c r="BR357" s="1"/>
      <c r="BS357" s="1"/>
      <c r="BT357" s="1"/>
      <c r="BU357" s="1"/>
      <c r="BV357" s="1"/>
    </row>
    <row r="358" spans="67:74" x14ac:dyDescent="0.25">
      <c r="BO358" s="1"/>
      <c r="BP358" s="1"/>
      <c r="BQ358" s="1"/>
      <c r="BR358" s="1"/>
      <c r="BS358" s="1"/>
      <c r="BT358" s="1"/>
      <c r="BU358" s="1"/>
      <c r="BV358" s="1"/>
    </row>
    <row r="359" spans="67:74" x14ac:dyDescent="0.25">
      <c r="BO359" s="1"/>
      <c r="BP359" s="1"/>
      <c r="BQ359" s="1"/>
      <c r="BR359" s="1"/>
      <c r="BS359" s="1"/>
      <c r="BT359" s="1"/>
      <c r="BU359" s="1"/>
      <c r="BV359" s="1"/>
    </row>
    <row r="360" spans="67:74" x14ac:dyDescent="0.25">
      <c r="BO360" s="1"/>
      <c r="BP360" s="1"/>
      <c r="BQ360" s="1"/>
      <c r="BR360" s="1"/>
      <c r="BS360" s="1"/>
      <c r="BT360" s="1"/>
      <c r="BU360" s="1"/>
      <c r="BV360" s="1"/>
    </row>
    <row r="361" spans="67:74" x14ac:dyDescent="0.25">
      <c r="BO361" s="1"/>
      <c r="BP361" s="1"/>
      <c r="BQ361" s="1"/>
      <c r="BR361" s="1"/>
      <c r="BS361" s="1"/>
      <c r="BT361" s="1"/>
      <c r="BU361" s="1"/>
      <c r="BV361" s="1"/>
    </row>
    <row r="362" spans="67:74" x14ac:dyDescent="0.25">
      <c r="BO362" s="1"/>
      <c r="BP362" s="1"/>
      <c r="BQ362" s="1"/>
      <c r="BR362" s="1"/>
      <c r="BS362" s="1"/>
      <c r="BT362" s="1"/>
      <c r="BU362" s="1"/>
      <c r="BV362" s="1"/>
    </row>
    <row r="363" spans="67:74" x14ac:dyDescent="0.25">
      <c r="BO363" s="1"/>
      <c r="BP363" s="1"/>
      <c r="BQ363" s="1"/>
      <c r="BR363" s="1"/>
      <c r="BS363" s="1"/>
      <c r="BT363" s="1"/>
      <c r="BU363" s="1"/>
      <c r="BV363" s="1"/>
    </row>
  </sheetData>
  <mergeCells count="119">
    <mergeCell ref="A1:BV1"/>
    <mergeCell ref="A338:BA338"/>
    <mergeCell ref="B339:E339"/>
    <mergeCell ref="B340:E340"/>
    <mergeCell ref="BO2:BV2"/>
    <mergeCell ref="B321:F321"/>
    <mergeCell ref="B324:F324"/>
    <mergeCell ref="B326:F326"/>
    <mergeCell ref="B332:F332"/>
    <mergeCell ref="B333:F333"/>
    <mergeCell ref="B334:F334"/>
    <mergeCell ref="B335:F335"/>
    <mergeCell ref="B336:F336"/>
    <mergeCell ref="B337:F337"/>
    <mergeCell ref="AO302:AP302"/>
    <mergeCell ref="AS302:AY302"/>
    <mergeCell ref="BA302:BC302"/>
    <mergeCell ref="BD302:BJ302"/>
    <mergeCell ref="BL302:BN302"/>
    <mergeCell ref="B305:F305"/>
    <mergeCell ref="B307:F307"/>
    <mergeCell ref="B308:F308"/>
    <mergeCell ref="B309:F309"/>
    <mergeCell ref="B78:F78"/>
    <mergeCell ref="B103:E103"/>
    <mergeCell ref="A111:BB111"/>
    <mergeCell ref="B132:F132"/>
    <mergeCell ref="B134:F134"/>
    <mergeCell ref="A138:BB138"/>
    <mergeCell ref="B316:F316"/>
    <mergeCell ref="B317:F317"/>
    <mergeCell ref="B306:F306"/>
    <mergeCell ref="B312:F312"/>
    <mergeCell ref="B313:F313"/>
    <mergeCell ref="B314:F314"/>
    <mergeCell ref="B315:F315"/>
    <mergeCell ref="B310:F310"/>
    <mergeCell ref="B311:F311"/>
    <mergeCell ref="AO289:AP289"/>
    <mergeCell ref="AS289:AY289"/>
    <mergeCell ref="BA289:BC289"/>
    <mergeCell ref="B155:F155"/>
    <mergeCell ref="B156:E156"/>
    <mergeCell ref="A157:BB157"/>
    <mergeCell ref="B161:F161"/>
    <mergeCell ref="A192:BB192"/>
    <mergeCell ref="B193:F193"/>
    <mergeCell ref="B199:F199"/>
    <mergeCell ref="B318:F318"/>
    <mergeCell ref="B319:F319"/>
    <mergeCell ref="B320:F320"/>
    <mergeCell ref="B296:F296"/>
    <mergeCell ref="B297:F297"/>
    <mergeCell ref="B298:F298"/>
    <mergeCell ref="B292:F292"/>
    <mergeCell ref="B293:F293"/>
    <mergeCell ref="B291:BB291"/>
    <mergeCell ref="AT300:BB300"/>
    <mergeCell ref="A200:BB200"/>
    <mergeCell ref="B208:F208"/>
    <mergeCell ref="B209:F209"/>
    <mergeCell ref="BD289:BJ289"/>
    <mergeCell ref="BL289:BN289"/>
    <mergeCell ref="B277:F277"/>
    <mergeCell ref="B275:BB275"/>
    <mergeCell ref="B210:BB210"/>
    <mergeCell ref="B212:E212"/>
    <mergeCell ref="B213:E213"/>
    <mergeCell ref="B214:E214"/>
    <mergeCell ref="A215:BB215"/>
    <mergeCell ref="E253:F253"/>
    <mergeCell ref="A254:BB254"/>
    <mergeCell ref="B148:F148"/>
    <mergeCell ref="B149:F149"/>
    <mergeCell ref="B150:F150"/>
    <mergeCell ref="A76:BB76"/>
    <mergeCell ref="B65:F65"/>
    <mergeCell ref="B66:F66"/>
    <mergeCell ref="B59:F59"/>
    <mergeCell ref="B60:F60"/>
    <mergeCell ref="B61:F61"/>
    <mergeCell ref="B62:F62"/>
    <mergeCell ref="B63:F63"/>
    <mergeCell ref="B64:F64"/>
    <mergeCell ref="B67:F67"/>
    <mergeCell ref="B68:E68"/>
    <mergeCell ref="B143:F143"/>
    <mergeCell ref="B144:F144"/>
    <mergeCell ref="B139:F139"/>
    <mergeCell ref="B140:F140"/>
    <mergeCell ref="B141:F141"/>
    <mergeCell ref="B142:F142"/>
    <mergeCell ref="B145:E145"/>
    <mergeCell ref="A146:BA146"/>
    <mergeCell ref="B147:F147"/>
    <mergeCell ref="B102:E102"/>
    <mergeCell ref="B53:F53"/>
    <mergeCell ref="B54:F54"/>
    <mergeCell ref="B55:F55"/>
    <mergeCell ref="B56:F56"/>
    <mergeCell ref="B57:F57"/>
    <mergeCell ref="B58:F58"/>
    <mergeCell ref="B47:F47"/>
    <mergeCell ref="B48:F48"/>
    <mergeCell ref="B49:F49"/>
    <mergeCell ref="B50:F50"/>
    <mergeCell ref="B51:F51"/>
    <mergeCell ref="B52:F52"/>
    <mergeCell ref="B45:BB45"/>
    <mergeCell ref="BL4:BN4"/>
    <mergeCell ref="BO4:BU4"/>
    <mergeCell ref="BV4:BX4"/>
    <mergeCell ref="B6:BB6"/>
    <mergeCell ref="A2:BB2"/>
    <mergeCell ref="B4:F4"/>
    <mergeCell ref="AO4:AP4"/>
    <mergeCell ref="AS4:AY4"/>
    <mergeCell ref="BA4:BC4"/>
    <mergeCell ref="BD4:BJ4"/>
  </mergeCells>
  <pageMargins left="0.25" right="0.25" top="0.75" bottom="0.75" header="0.3" footer="0.3"/>
  <pageSetup paperSize="9" scale="89" fitToHeight="0"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7"/>
  <sheetViews>
    <sheetView topLeftCell="B1" workbookViewId="0">
      <selection activeCell="AR17" sqref="A1:AT17"/>
    </sheetView>
  </sheetViews>
  <sheetFormatPr defaultRowHeight="15" x14ac:dyDescent="0.25"/>
  <cols>
    <col min="1" max="1" width="4.85546875" hidden="1" customWidth="1"/>
    <col min="2" max="2" width="4" customWidth="1"/>
    <col min="7" max="7" width="27.140625" customWidth="1"/>
    <col min="8" max="8" width="9.140625" hidden="1" customWidth="1"/>
    <col min="9" max="9" width="8" hidden="1" customWidth="1"/>
    <col min="10" max="15" width="9.140625" hidden="1" customWidth="1"/>
    <col min="16" max="16" width="4.140625" hidden="1" customWidth="1"/>
    <col min="17" max="28" width="9.140625" hidden="1" customWidth="1"/>
    <col min="29" max="29" width="15.28515625" hidden="1" customWidth="1"/>
    <col min="30" max="30" width="13.85546875" hidden="1" customWidth="1"/>
    <col min="31" max="31" width="8" hidden="1" customWidth="1"/>
    <col min="32" max="32" width="12.5703125" hidden="1" customWidth="1"/>
    <col min="33" max="33" width="14.42578125" hidden="1" customWidth="1"/>
    <col min="34" max="34" width="13.5703125" hidden="1" customWidth="1"/>
    <col min="35" max="35" width="9.5703125" hidden="1" customWidth="1"/>
    <col min="36" max="36" width="17.42578125" customWidth="1"/>
    <col min="37" max="37" width="0.28515625" hidden="1" customWidth="1"/>
    <col min="38" max="43" width="9.140625" hidden="1" customWidth="1"/>
    <col min="44" max="44" width="14.85546875" customWidth="1"/>
    <col min="45" max="45" width="9.140625" hidden="1" customWidth="1"/>
    <col min="46" max="46" width="6.28515625" hidden="1" customWidth="1"/>
  </cols>
  <sheetData>
    <row r="1" spans="2:49" x14ac:dyDescent="0.25">
      <c r="B1" s="211"/>
      <c r="C1" s="211"/>
      <c r="D1" s="211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1"/>
      <c r="AJ1" s="479" t="s">
        <v>589</v>
      </c>
      <c r="AK1" s="479"/>
      <c r="AL1" s="479"/>
      <c r="AM1" s="479"/>
      <c r="AN1" s="479"/>
      <c r="AO1" s="479"/>
      <c r="AP1" s="479"/>
      <c r="AQ1" s="479"/>
      <c r="AR1" s="479"/>
      <c r="AS1" s="479"/>
      <c r="AT1" s="479"/>
      <c r="AU1" s="479"/>
      <c r="AV1" s="479"/>
      <c r="AW1" s="479"/>
    </row>
    <row r="2" spans="2:49" x14ac:dyDescent="0.25">
      <c r="B2" s="213" t="s">
        <v>280</v>
      </c>
      <c r="C2" s="89"/>
      <c r="D2" s="89"/>
      <c r="E2" s="214" t="s">
        <v>5</v>
      </c>
      <c r="F2" s="89"/>
      <c r="G2" s="90"/>
      <c r="H2" s="89"/>
      <c r="I2" s="89"/>
      <c r="J2" s="89"/>
      <c r="K2" s="89"/>
      <c r="L2" s="89"/>
      <c r="M2" s="89"/>
      <c r="N2" s="100"/>
      <c r="O2" s="674" t="s">
        <v>281</v>
      </c>
      <c r="P2" s="674" t="s">
        <v>282</v>
      </c>
      <c r="Q2" s="674" t="s">
        <v>490</v>
      </c>
      <c r="R2" s="505" t="s">
        <v>283</v>
      </c>
      <c r="S2" s="674" t="s">
        <v>491</v>
      </c>
      <c r="T2" s="674"/>
      <c r="U2" s="674"/>
      <c r="V2" s="506" t="s">
        <v>489</v>
      </c>
      <c r="W2" s="923" t="s">
        <v>284</v>
      </c>
      <c r="X2" s="924"/>
      <c r="Y2" s="673"/>
      <c r="Z2" s="673"/>
      <c r="AA2" s="673"/>
      <c r="AB2" s="925" t="s">
        <v>285</v>
      </c>
      <c r="AC2" s="926"/>
      <c r="AD2" s="926"/>
      <c r="AE2" s="926"/>
      <c r="AF2" s="926"/>
      <c r="AG2" s="44" t="s">
        <v>492</v>
      </c>
      <c r="AH2" s="508"/>
      <c r="AI2" s="508"/>
      <c r="AJ2" s="848" t="s">
        <v>10</v>
      </c>
      <c r="AK2" s="849"/>
      <c r="AL2" s="849"/>
      <c r="AM2" s="849"/>
      <c r="AN2" s="849"/>
      <c r="AO2" s="849"/>
      <c r="AP2" s="850"/>
      <c r="AQ2" s="7" t="s">
        <v>9</v>
      </c>
      <c r="AR2" s="845" t="s">
        <v>10</v>
      </c>
      <c r="AS2" s="846"/>
      <c r="AT2" s="847"/>
      <c r="AU2" s="232"/>
    </row>
    <row r="3" spans="2:49" x14ac:dyDescent="0.25">
      <c r="B3" s="216"/>
      <c r="C3" s="217"/>
      <c r="D3" s="218"/>
      <c r="E3" s="218"/>
      <c r="F3" s="218"/>
      <c r="G3" s="219"/>
      <c r="H3" s="94"/>
      <c r="I3" s="94"/>
      <c r="J3" s="94"/>
      <c r="K3" s="94"/>
      <c r="L3" s="75"/>
      <c r="M3" s="75"/>
      <c r="N3" s="220"/>
      <c r="O3" s="221" t="s">
        <v>286</v>
      </c>
      <c r="P3" s="221" t="s">
        <v>286</v>
      </c>
      <c r="Q3" s="221" t="s">
        <v>286</v>
      </c>
      <c r="R3" s="221" t="s">
        <v>13</v>
      </c>
      <c r="S3" s="221" t="s">
        <v>286</v>
      </c>
      <c r="T3" s="221"/>
      <c r="U3" s="221"/>
      <c r="V3" s="221" t="s">
        <v>286</v>
      </c>
      <c r="W3" s="221" t="s">
        <v>13</v>
      </c>
      <c r="X3" s="221"/>
      <c r="Y3" s="221"/>
      <c r="Z3" s="221"/>
      <c r="AA3" s="221"/>
      <c r="AB3" s="221" t="s">
        <v>13</v>
      </c>
      <c r="AC3" s="221" t="s">
        <v>287</v>
      </c>
      <c r="AD3" s="222"/>
      <c r="AE3" s="15"/>
      <c r="AF3" s="507" t="s">
        <v>288</v>
      </c>
      <c r="AG3" s="221" t="s">
        <v>288</v>
      </c>
      <c r="AJ3" s="15" t="s">
        <v>11</v>
      </c>
      <c r="AK3" s="17" t="s">
        <v>17</v>
      </c>
      <c r="AL3" s="17"/>
      <c r="AM3" s="15" t="s">
        <v>15</v>
      </c>
      <c r="AN3" s="17"/>
      <c r="AO3" s="17" t="s">
        <v>16</v>
      </c>
      <c r="AP3" s="17" t="s">
        <v>16</v>
      </c>
      <c r="AQ3" s="17"/>
      <c r="AR3" s="15" t="s">
        <v>12</v>
      </c>
      <c r="AS3" s="15" t="s">
        <v>16</v>
      </c>
      <c r="AT3" s="17" t="s">
        <v>17</v>
      </c>
    </row>
    <row r="4" spans="2:49" ht="18.75" x14ac:dyDescent="0.3">
      <c r="B4" s="974" t="s">
        <v>409</v>
      </c>
      <c r="C4" s="974"/>
      <c r="D4" s="974"/>
      <c r="E4" s="974"/>
      <c r="F4" s="974"/>
      <c r="G4" s="974"/>
      <c r="H4" s="974"/>
      <c r="I4" s="974"/>
      <c r="J4" s="974"/>
      <c r="K4" s="974"/>
      <c r="L4" s="974"/>
      <c r="M4" s="974"/>
      <c r="N4" s="974"/>
      <c r="O4" s="974"/>
      <c r="P4" s="974"/>
      <c r="Q4" s="974"/>
      <c r="R4" s="974"/>
      <c r="S4" s="974"/>
      <c r="T4" s="974"/>
      <c r="U4" s="974"/>
      <c r="V4" s="974"/>
      <c r="W4" s="974"/>
      <c r="X4" s="974"/>
      <c r="Y4" s="974"/>
      <c r="Z4" s="974"/>
      <c r="AA4" s="974"/>
      <c r="AB4" s="974"/>
      <c r="AC4" s="974"/>
      <c r="AD4" s="974"/>
      <c r="AE4" s="974"/>
      <c r="AF4" s="974"/>
      <c r="AG4" s="676"/>
      <c r="AH4" s="677"/>
      <c r="AI4" s="677"/>
      <c r="AJ4" s="678"/>
      <c r="AK4" s="677"/>
      <c r="AL4" s="677"/>
      <c r="AM4" s="677"/>
      <c r="AN4" s="677"/>
      <c r="AO4" s="677"/>
      <c r="AP4" s="677"/>
      <c r="AQ4" s="677"/>
      <c r="AR4" s="678"/>
    </row>
    <row r="5" spans="2:49" ht="18.75" x14ac:dyDescent="0.3">
      <c r="B5" s="679">
        <v>1</v>
      </c>
      <c r="C5" s="680" t="s">
        <v>357</v>
      </c>
      <c r="D5" s="680"/>
      <c r="E5" s="680"/>
      <c r="F5" s="680"/>
      <c r="G5" s="680"/>
      <c r="H5" s="681"/>
      <c r="I5" s="681"/>
      <c r="J5" s="681"/>
      <c r="K5" s="682"/>
      <c r="L5" s="682"/>
      <c r="M5" s="682"/>
      <c r="N5" s="683">
        <v>5</v>
      </c>
      <c r="O5" s="683">
        <v>4.38</v>
      </c>
      <c r="P5" s="683"/>
      <c r="Q5" s="684">
        <v>6.96</v>
      </c>
      <c r="R5" s="685">
        <v>2800</v>
      </c>
      <c r="S5" s="685">
        <v>6.96</v>
      </c>
      <c r="T5" s="686">
        <f t="shared" ref="T5" si="0">SUM(AJ5-V5)</f>
        <v>7.78</v>
      </c>
      <c r="U5" s="686">
        <f t="shared" ref="U5" si="1">SUM(AR5-V5)</f>
        <v>8.08</v>
      </c>
      <c r="V5" s="685">
        <v>0.28999999999999998</v>
      </c>
      <c r="W5" s="687">
        <f t="shared" ref="W5" si="2">SUM(N5+R5)</f>
        <v>2805</v>
      </c>
      <c r="X5" s="688">
        <f t="shared" ref="X5" si="3">SUM(Q5+V5)</f>
        <v>7.25</v>
      </c>
      <c r="Y5" s="689"/>
      <c r="Z5" s="690">
        <v>5.26</v>
      </c>
      <c r="AA5" s="691">
        <v>4.22</v>
      </c>
      <c r="AB5" s="689"/>
      <c r="AC5" s="689"/>
      <c r="AD5" s="689"/>
      <c r="AE5" s="689"/>
      <c r="AF5" s="692">
        <f t="shared" ref="AF5" si="4">SUM(Q5+V5)</f>
        <v>7.25</v>
      </c>
      <c r="AG5" s="693">
        <f t="shared" ref="AG5:AG11" si="5">SUM(S5+V5)</f>
        <v>7.25</v>
      </c>
      <c r="AH5" s="694"/>
      <c r="AI5" s="694"/>
      <c r="AJ5" s="688">
        <v>8.07</v>
      </c>
      <c r="AK5" s="689"/>
      <c r="AL5" s="689"/>
      <c r="AM5" s="689"/>
      <c r="AN5" s="689"/>
      <c r="AO5" s="689"/>
      <c r="AP5" s="689"/>
      <c r="AQ5" s="689"/>
      <c r="AR5" s="688">
        <v>8.3699999999999992</v>
      </c>
    </row>
    <row r="6" spans="2:49" ht="18.75" x14ac:dyDescent="0.3">
      <c r="B6" s="974" t="s">
        <v>410</v>
      </c>
      <c r="C6" s="974"/>
      <c r="D6" s="974"/>
      <c r="E6" s="974"/>
      <c r="F6" s="974"/>
      <c r="G6" s="974"/>
      <c r="H6" s="974"/>
      <c r="I6" s="974"/>
      <c r="J6" s="974"/>
      <c r="K6" s="974"/>
      <c r="L6" s="974"/>
      <c r="M6" s="974"/>
      <c r="N6" s="974"/>
      <c r="O6" s="974"/>
      <c r="P6" s="974"/>
      <c r="Q6" s="974"/>
      <c r="R6" s="974"/>
      <c r="S6" s="974"/>
      <c r="T6" s="974"/>
      <c r="U6" s="974"/>
      <c r="V6" s="974"/>
      <c r="W6" s="974"/>
      <c r="X6" s="974"/>
      <c r="Y6" s="974"/>
      <c r="Z6" s="974"/>
      <c r="AA6" s="974"/>
      <c r="AB6" s="974"/>
      <c r="AC6" s="974"/>
      <c r="AD6" s="974"/>
      <c r="AE6" s="974"/>
      <c r="AF6" s="975"/>
      <c r="AG6" s="695"/>
      <c r="AH6" s="694"/>
      <c r="AI6" s="694"/>
      <c r="AJ6" s="694"/>
      <c r="AK6" s="694"/>
      <c r="AL6" s="694"/>
      <c r="AM6" s="694"/>
      <c r="AN6" s="694"/>
      <c r="AO6" s="694"/>
      <c r="AP6" s="694"/>
      <c r="AQ6" s="694"/>
      <c r="AR6" s="694"/>
    </row>
    <row r="7" spans="2:49" ht="18.75" x14ac:dyDescent="0.3">
      <c r="B7" s="696">
        <v>1</v>
      </c>
      <c r="C7" s="697" t="s">
        <v>411</v>
      </c>
      <c r="D7" s="698"/>
      <c r="E7" s="698"/>
      <c r="F7" s="698"/>
      <c r="G7" s="696"/>
      <c r="H7" s="696"/>
      <c r="I7" s="696"/>
      <c r="J7" s="696"/>
      <c r="K7" s="696"/>
      <c r="L7" s="696"/>
      <c r="M7" s="696"/>
      <c r="N7" s="683">
        <v>22</v>
      </c>
      <c r="O7" s="688">
        <v>25</v>
      </c>
      <c r="P7" s="688"/>
      <c r="Q7" s="699">
        <v>24</v>
      </c>
      <c r="R7" s="685">
        <v>0</v>
      </c>
      <c r="S7" s="699">
        <v>24</v>
      </c>
      <c r="T7" s="699"/>
      <c r="U7" s="699"/>
      <c r="V7" s="700"/>
      <c r="W7" s="687">
        <f>SUM(N7+R7)</f>
        <v>22</v>
      </c>
      <c r="X7" s="688">
        <f>SUM(Q7+V7)</f>
        <v>24</v>
      </c>
      <c r="Y7" s="689"/>
      <c r="Z7" s="690">
        <f>SUM(N7+V7)</f>
        <v>22</v>
      </c>
      <c r="AA7" s="691">
        <f>SUM(Q7+V7)</f>
        <v>24</v>
      </c>
      <c r="AB7" s="689"/>
      <c r="AC7" s="689"/>
      <c r="AD7" s="689"/>
      <c r="AE7" s="689"/>
      <c r="AF7" s="692">
        <v>24</v>
      </c>
      <c r="AG7" s="695">
        <f t="shared" si="5"/>
        <v>24</v>
      </c>
      <c r="AH7" s="694"/>
      <c r="AI7" s="694"/>
      <c r="AJ7" s="710">
        <v>27.2</v>
      </c>
      <c r="AK7" s="689"/>
      <c r="AL7" s="689"/>
      <c r="AM7" s="689"/>
      <c r="AN7" s="689"/>
      <c r="AO7" s="689"/>
      <c r="AP7" s="689"/>
      <c r="AQ7" s="689"/>
      <c r="AR7" s="710">
        <v>27.2</v>
      </c>
    </row>
    <row r="8" spans="2:49" ht="18.75" x14ac:dyDescent="0.3">
      <c r="B8" s="701">
        <v>2</v>
      </c>
      <c r="C8" s="702" t="s">
        <v>412</v>
      </c>
      <c r="D8" s="702"/>
      <c r="E8" s="702"/>
      <c r="F8" s="702"/>
      <c r="G8" s="702"/>
      <c r="H8" s="703"/>
      <c r="I8" s="703"/>
      <c r="J8" s="703"/>
      <c r="K8" s="704"/>
      <c r="L8" s="704"/>
      <c r="M8" s="704"/>
      <c r="N8" s="705">
        <v>36</v>
      </c>
      <c r="O8" s="706">
        <v>37.5</v>
      </c>
      <c r="P8" s="690"/>
      <c r="Q8" s="699">
        <v>36</v>
      </c>
      <c r="R8" s="707">
        <v>0</v>
      </c>
      <c r="S8" s="699">
        <v>36</v>
      </c>
      <c r="T8" s="699"/>
      <c r="U8" s="699"/>
      <c r="V8" s="708"/>
      <c r="W8" s="709">
        <f>SUM(N8+R8)</f>
        <v>36</v>
      </c>
      <c r="X8" s="710">
        <f>SUM(Q8+V8)</f>
        <v>36</v>
      </c>
      <c r="Y8" s="689"/>
      <c r="Z8" s="690">
        <f>SUM(N8+V8)</f>
        <v>36</v>
      </c>
      <c r="AA8" s="711">
        <f>SUM(Q8+V8)</f>
        <v>36</v>
      </c>
      <c r="AB8" s="689"/>
      <c r="AC8" s="689"/>
      <c r="AD8" s="689"/>
      <c r="AE8" s="689"/>
      <c r="AF8" s="692">
        <v>36</v>
      </c>
      <c r="AG8" s="695">
        <f t="shared" si="5"/>
        <v>36</v>
      </c>
      <c r="AH8" s="694"/>
      <c r="AI8" s="694"/>
      <c r="AJ8" s="710">
        <v>41.58</v>
      </c>
      <c r="AK8" s="689"/>
      <c r="AL8" s="689"/>
      <c r="AM8" s="689"/>
      <c r="AN8" s="689"/>
      <c r="AO8" s="689"/>
      <c r="AP8" s="689"/>
      <c r="AQ8" s="689"/>
      <c r="AR8" s="710">
        <v>41.58</v>
      </c>
    </row>
    <row r="9" spans="2:49" ht="18.75" x14ac:dyDescent="0.3">
      <c r="B9" s="701">
        <v>3</v>
      </c>
      <c r="C9" s="702" t="s">
        <v>413</v>
      </c>
      <c r="D9" s="702"/>
      <c r="E9" s="702"/>
      <c r="F9" s="702"/>
      <c r="G9" s="702"/>
      <c r="H9" s="703"/>
      <c r="I9" s="703"/>
      <c r="J9" s="703"/>
      <c r="K9" s="704"/>
      <c r="L9" s="704"/>
      <c r="M9" s="704"/>
      <c r="N9" s="705">
        <v>48</v>
      </c>
      <c r="O9" s="706">
        <v>50</v>
      </c>
      <c r="P9" s="706"/>
      <c r="Q9" s="712">
        <v>48</v>
      </c>
      <c r="R9" s="707">
        <v>0</v>
      </c>
      <c r="S9" s="712">
        <v>48</v>
      </c>
      <c r="T9" s="712"/>
      <c r="U9" s="712"/>
      <c r="V9" s="708"/>
      <c r="W9" s="709">
        <f>SUM(N9+R9)</f>
        <v>48</v>
      </c>
      <c r="X9" s="710">
        <f>SUM(Q9+V9)</f>
        <v>48</v>
      </c>
      <c r="Y9" s="689"/>
      <c r="Z9" s="690">
        <f>SUM(N9+V9)</f>
        <v>48</v>
      </c>
      <c r="AA9" s="711">
        <f>SUM(Q9+V9)</f>
        <v>48</v>
      </c>
      <c r="AB9" s="689"/>
      <c r="AC9" s="689"/>
      <c r="AD9" s="689"/>
      <c r="AE9" s="689"/>
      <c r="AF9" s="713">
        <v>48</v>
      </c>
      <c r="AG9" s="695">
        <f t="shared" si="5"/>
        <v>48</v>
      </c>
      <c r="AH9" s="694"/>
      <c r="AI9" s="694"/>
      <c r="AJ9" s="710">
        <v>54.4</v>
      </c>
      <c r="AK9" s="689"/>
      <c r="AL9" s="689"/>
      <c r="AM9" s="689"/>
      <c r="AN9" s="689"/>
      <c r="AO9" s="689"/>
      <c r="AP9" s="689"/>
      <c r="AQ9" s="689"/>
      <c r="AR9" s="710">
        <v>54.4</v>
      </c>
    </row>
    <row r="10" spans="2:49" ht="18.75" x14ac:dyDescent="0.3">
      <c r="B10" s="701">
        <v>4</v>
      </c>
      <c r="C10" s="702" t="s">
        <v>414</v>
      </c>
      <c r="D10" s="702"/>
      <c r="E10" s="702"/>
      <c r="F10" s="702"/>
      <c r="G10" s="702"/>
      <c r="H10" s="702"/>
      <c r="I10" s="702"/>
      <c r="J10" s="702"/>
      <c r="K10" s="714"/>
      <c r="L10" s="714"/>
      <c r="M10" s="714"/>
      <c r="N10" s="706">
        <v>60</v>
      </c>
      <c r="O10" s="715">
        <v>62.5</v>
      </c>
      <c r="P10" s="715"/>
      <c r="Q10" s="712">
        <v>60</v>
      </c>
      <c r="R10" s="707">
        <v>0</v>
      </c>
      <c r="S10" s="712">
        <v>60</v>
      </c>
      <c r="T10" s="712"/>
      <c r="U10" s="712"/>
      <c r="V10" s="708"/>
      <c r="W10" s="709">
        <f>SUM(N10+R10)</f>
        <v>60</v>
      </c>
      <c r="X10" s="710">
        <f>SUM(Q10+V10)</f>
        <v>60</v>
      </c>
      <c r="Y10" s="689"/>
      <c r="Z10" s="690">
        <f>SUM(N10+V10)</f>
        <v>60</v>
      </c>
      <c r="AA10" s="711">
        <f>SUM(Q10+V10)</f>
        <v>60</v>
      </c>
      <c r="AB10" s="689"/>
      <c r="AC10" s="689"/>
      <c r="AD10" s="689"/>
      <c r="AE10" s="689"/>
      <c r="AF10" s="713">
        <v>60</v>
      </c>
      <c r="AG10" s="695">
        <f t="shared" si="5"/>
        <v>60</v>
      </c>
      <c r="AH10" s="694"/>
      <c r="AI10" s="694"/>
      <c r="AJ10" s="710">
        <v>68</v>
      </c>
      <c r="AK10" s="689"/>
      <c r="AL10" s="689"/>
      <c r="AM10" s="689"/>
      <c r="AN10" s="689"/>
      <c r="AO10" s="689"/>
      <c r="AP10" s="689"/>
      <c r="AQ10" s="689"/>
      <c r="AR10" s="710">
        <v>68</v>
      </c>
    </row>
    <row r="11" spans="2:49" ht="18.75" x14ac:dyDescent="0.3">
      <c r="B11" s="701">
        <v>5</v>
      </c>
      <c r="C11" s="702" t="s">
        <v>415</v>
      </c>
      <c r="D11" s="702"/>
      <c r="E11" s="702"/>
      <c r="F11" s="702"/>
      <c r="G11" s="702"/>
      <c r="H11" s="702"/>
      <c r="I11" s="702"/>
      <c r="J11" s="702"/>
      <c r="K11" s="714"/>
      <c r="L11" s="714"/>
      <c r="M11" s="714"/>
      <c r="N11" s="706">
        <v>72</v>
      </c>
      <c r="O11" s="715">
        <v>75</v>
      </c>
      <c r="P11" s="715"/>
      <c r="Q11" s="712">
        <v>72</v>
      </c>
      <c r="R11" s="707">
        <v>0</v>
      </c>
      <c r="S11" s="712">
        <v>72</v>
      </c>
      <c r="T11" s="712"/>
      <c r="U11" s="712"/>
      <c r="V11" s="708"/>
      <c r="W11" s="709">
        <f>SUM(N11+R11)</f>
        <v>72</v>
      </c>
      <c r="X11" s="710">
        <f>SUM(Q11+V11)</f>
        <v>72</v>
      </c>
      <c r="Y11" s="716"/>
      <c r="Z11" s="690">
        <f>SUM(N11+V11)</f>
        <v>72</v>
      </c>
      <c r="AA11" s="711">
        <f>SUM(Q11+V11)</f>
        <v>72</v>
      </c>
      <c r="AB11" s="716"/>
      <c r="AC11" s="716"/>
      <c r="AD11" s="716"/>
      <c r="AE11" s="716"/>
      <c r="AF11" s="713">
        <v>72</v>
      </c>
      <c r="AG11" s="695">
        <f t="shared" si="5"/>
        <v>72</v>
      </c>
      <c r="AH11" s="694"/>
      <c r="AI11" s="694"/>
      <c r="AJ11" s="710">
        <v>81.599999999999994</v>
      </c>
      <c r="AK11" s="689"/>
      <c r="AL11" s="689"/>
      <c r="AM11" s="689"/>
      <c r="AN11" s="689"/>
      <c r="AO11" s="689"/>
      <c r="AP11" s="689"/>
      <c r="AQ11" s="689"/>
      <c r="AR11" s="710">
        <v>81.599999999999994</v>
      </c>
    </row>
    <row r="12" spans="2:49" ht="18.75" x14ac:dyDescent="0.3">
      <c r="B12" s="976" t="s">
        <v>416</v>
      </c>
      <c r="C12" s="976"/>
      <c r="D12" s="976"/>
      <c r="E12" s="976"/>
      <c r="F12" s="976"/>
      <c r="G12" s="976"/>
      <c r="H12" s="976"/>
      <c r="I12" s="976"/>
      <c r="J12" s="976"/>
      <c r="K12" s="976"/>
      <c r="L12" s="976"/>
      <c r="M12" s="976"/>
      <c r="N12" s="976"/>
      <c r="O12" s="976"/>
      <c r="P12" s="976"/>
      <c r="Q12" s="976"/>
      <c r="R12" s="976"/>
      <c r="S12" s="976"/>
      <c r="T12" s="976"/>
      <c r="U12" s="976"/>
      <c r="V12" s="976"/>
      <c r="W12" s="976"/>
      <c r="X12" s="976"/>
      <c r="Y12" s="976"/>
      <c r="Z12" s="976"/>
      <c r="AA12" s="976"/>
      <c r="AB12" s="976"/>
      <c r="AC12" s="976"/>
      <c r="AD12" s="976"/>
      <c r="AE12" s="976"/>
      <c r="AF12" s="977"/>
      <c r="AG12" s="701"/>
      <c r="AH12" s="694"/>
      <c r="AI12" s="694"/>
      <c r="AJ12" s="710"/>
      <c r="AK12" s="689"/>
      <c r="AL12" s="689"/>
      <c r="AM12" s="689"/>
      <c r="AN12" s="689"/>
      <c r="AO12" s="689"/>
      <c r="AP12" s="689"/>
      <c r="AQ12" s="689"/>
      <c r="AR12" s="710"/>
    </row>
    <row r="13" spans="2:49" ht="18.75" x14ac:dyDescent="0.3">
      <c r="B13" s="696">
        <v>1</v>
      </c>
      <c r="C13" s="697" t="s">
        <v>411</v>
      </c>
      <c r="D13" s="698"/>
      <c r="E13" s="698"/>
      <c r="F13" s="698"/>
      <c r="G13" s="696"/>
      <c r="H13" s="696"/>
      <c r="I13" s="696"/>
      <c r="J13" s="696"/>
      <c r="K13" s="696"/>
      <c r="L13" s="696"/>
      <c r="M13" s="696"/>
      <c r="N13" s="683">
        <v>22</v>
      </c>
      <c r="O13" s="688">
        <v>25</v>
      </c>
      <c r="P13" s="688"/>
      <c r="Q13" s="684">
        <v>35</v>
      </c>
      <c r="R13" s="685">
        <v>0</v>
      </c>
      <c r="S13" s="684">
        <v>35</v>
      </c>
      <c r="T13" s="684"/>
      <c r="U13" s="684"/>
      <c r="V13" s="700"/>
      <c r="W13" s="687">
        <f>SUM(N13+R13)</f>
        <v>22</v>
      </c>
      <c r="X13" s="688">
        <f>SUM(Q13+V13)</f>
        <v>35</v>
      </c>
      <c r="Y13" s="689"/>
      <c r="Z13" s="690">
        <f>SUM(N13+V13)</f>
        <v>22</v>
      </c>
      <c r="AA13" s="691">
        <f>SUM(Q13+V13)</f>
        <v>35</v>
      </c>
      <c r="AB13" s="689"/>
      <c r="AC13" s="689"/>
      <c r="AD13" s="689"/>
      <c r="AE13" s="689"/>
      <c r="AF13" s="692">
        <v>35</v>
      </c>
      <c r="AG13" s="699">
        <v>35</v>
      </c>
      <c r="AH13" s="694"/>
      <c r="AI13" s="694"/>
      <c r="AJ13" s="710">
        <v>40.42</v>
      </c>
      <c r="AK13" s="710"/>
      <c r="AL13" s="710"/>
      <c r="AM13" s="710"/>
      <c r="AN13" s="710"/>
      <c r="AO13" s="710"/>
      <c r="AP13" s="710"/>
      <c r="AQ13" s="710"/>
      <c r="AR13" s="710">
        <v>40.42</v>
      </c>
    </row>
    <row r="14" spans="2:49" ht="18.75" x14ac:dyDescent="0.3">
      <c r="B14" s="701">
        <v>2</v>
      </c>
      <c r="C14" s="702" t="s">
        <v>412</v>
      </c>
      <c r="D14" s="702"/>
      <c r="E14" s="702"/>
      <c r="F14" s="702"/>
      <c r="G14" s="702"/>
      <c r="H14" s="703"/>
      <c r="I14" s="703"/>
      <c r="J14" s="703"/>
      <c r="K14" s="704"/>
      <c r="L14" s="704"/>
      <c r="M14" s="704"/>
      <c r="N14" s="705">
        <v>36</v>
      </c>
      <c r="O14" s="706">
        <v>37.5</v>
      </c>
      <c r="P14" s="706"/>
      <c r="Q14" s="715">
        <v>52.5</v>
      </c>
      <c r="R14" s="707">
        <v>0</v>
      </c>
      <c r="S14" s="715">
        <v>52.5</v>
      </c>
      <c r="T14" s="715"/>
      <c r="U14" s="715"/>
      <c r="V14" s="708"/>
      <c r="W14" s="709">
        <f>SUM(N14+R14)</f>
        <v>36</v>
      </c>
      <c r="X14" s="710">
        <f>SUM(Q14+V14)</f>
        <v>52.5</v>
      </c>
      <c r="Y14" s="689"/>
      <c r="Z14" s="690">
        <f>SUM(N14+V14)</f>
        <v>36</v>
      </c>
      <c r="AA14" s="711">
        <f>SUM(Q14+V14)</f>
        <v>52.5</v>
      </c>
      <c r="AB14" s="689"/>
      <c r="AC14" s="689"/>
      <c r="AD14" s="689"/>
      <c r="AE14" s="689"/>
      <c r="AF14" s="692">
        <v>52.5</v>
      </c>
      <c r="AG14" s="699">
        <v>52.5</v>
      </c>
      <c r="AH14" s="694"/>
      <c r="AI14" s="694"/>
      <c r="AJ14" s="710">
        <v>60.63</v>
      </c>
      <c r="AK14" s="710"/>
      <c r="AL14" s="710"/>
      <c r="AM14" s="710"/>
      <c r="AN14" s="710"/>
      <c r="AO14" s="710"/>
      <c r="AP14" s="710"/>
      <c r="AQ14" s="710"/>
      <c r="AR14" s="710">
        <v>60.63</v>
      </c>
    </row>
    <row r="15" spans="2:49" ht="18.75" x14ac:dyDescent="0.3">
      <c r="B15" s="701">
        <v>3</v>
      </c>
      <c r="C15" s="702" t="s">
        <v>413</v>
      </c>
      <c r="D15" s="702"/>
      <c r="E15" s="702"/>
      <c r="F15" s="702"/>
      <c r="G15" s="702"/>
      <c r="H15" s="703"/>
      <c r="I15" s="703"/>
      <c r="J15" s="703"/>
      <c r="K15" s="704"/>
      <c r="L15" s="704"/>
      <c r="M15" s="704"/>
      <c r="N15" s="705">
        <v>48</v>
      </c>
      <c r="O15" s="706">
        <v>50</v>
      </c>
      <c r="P15" s="706"/>
      <c r="Q15" s="715">
        <v>70</v>
      </c>
      <c r="R15" s="707">
        <v>0</v>
      </c>
      <c r="S15" s="715">
        <v>70</v>
      </c>
      <c r="T15" s="715"/>
      <c r="U15" s="715"/>
      <c r="V15" s="708"/>
      <c r="W15" s="709">
        <f>SUM(N15+R15)</f>
        <v>48</v>
      </c>
      <c r="X15" s="710">
        <f>SUM(Q15+V15)</f>
        <v>70</v>
      </c>
      <c r="Y15" s="689"/>
      <c r="Z15" s="690">
        <f>SUM(N15+V15)</f>
        <v>48</v>
      </c>
      <c r="AA15" s="711">
        <f>SUM(Q15+V15)</f>
        <v>70</v>
      </c>
      <c r="AB15" s="689"/>
      <c r="AC15" s="689"/>
      <c r="AD15" s="689"/>
      <c r="AE15" s="689"/>
      <c r="AF15" s="713">
        <v>70</v>
      </c>
      <c r="AG15" s="712">
        <v>70</v>
      </c>
      <c r="AH15" s="694"/>
      <c r="AI15" s="694"/>
      <c r="AJ15" s="710">
        <v>80.84</v>
      </c>
      <c r="AK15" s="710"/>
      <c r="AL15" s="710"/>
      <c r="AM15" s="710"/>
      <c r="AN15" s="710"/>
      <c r="AO15" s="710"/>
      <c r="AP15" s="710"/>
      <c r="AQ15" s="710"/>
      <c r="AR15" s="710">
        <v>80.84</v>
      </c>
    </row>
    <row r="16" spans="2:49" ht="18.75" x14ac:dyDescent="0.3">
      <c r="B16" s="701">
        <v>4</v>
      </c>
      <c r="C16" s="702" t="s">
        <v>414</v>
      </c>
      <c r="D16" s="702"/>
      <c r="E16" s="702"/>
      <c r="F16" s="702"/>
      <c r="G16" s="702"/>
      <c r="H16" s="702"/>
      <c r="I16" s="702"/>
      <c r="J16" s="702"/>
      <c r="K16" s="714"/>
      <c r="L16" s="714"/>
      <c r="M16" s="714"/>
      <c r="N16" s="706">
        <v>60</v>
      </c>
      <c r="O16" s="715">
        <v>62.5</v>
      </c>
      <c r="P16" s="715"/>
      <c r="Q16" s="715">
        <v>87.5</v>
      </c>
      <c r="R16" s="707">
        <v>0</v>
      </c>
      <c r="S16" s="715">
        <v>87.5</v>
      </c>
      <c r="T16" s="715"/>
      <c r="U16" s="715"/>
      <c r="V16" s="708"/>
      <c r="W16" s="709">
        <f>SUM(N16+R16)</f>
        <v>60</v>
      </c>
      <c r="X16" s="710">
        <f>SUM(Q16+V16)</f>
        <v>87.5</v>
      </c>
      <c r="Y16" s="689"/>
      <c r="Z16" s="690">
        <f>SUM(N16+V16)</f>
        <v>60</v>
      </c>
      <c r="AA16" s="711">
        <f>SUM(Q16+V16)</f>
        <v>87.5</v>
      </c>
      <c r="AB16" s="689"/>
      <c r="AC16" s="689"/>
      <c r="AD16" s="689"/>
      <c r="AE16" s="689"/>
      <c r="AF16" s="713">
        <v>87.5</v>
      </c>
      <c r="AG16" s="712">
        <v>87.5</v>
      </c>
      <c r="AH16" s="694"/>
      <c r="AI16" s="694"/>
      <c r="AJ16" s="710">
        <v>101.05</v>
      </c>
      <c r="AK16" s="710"/>
      <c r="AL16" s="710"/>
      <c r="AM16" s="710"/>
      <c r="AN16" s="710"/>
      <c r="AO16" s="710"/>
      <c r="AP16" s="710"/>
      <c r="AQ16" s="710"/>
      <c r="AR16" s="710">
        <v>101.05</v>
      </c>
    </row>
    <row r="17" spans="2:44" ht="18.75" x14ac:dyDescent="0.3">
      <c r="B17" s="701">
        <v>5</v>
      </c>
      <c r="C17" s="702" t="s">
        <v>415</v>
      </c>
      <c r="D17" s="702"/>
      <c r="E17" s="702"/>
      <c r="F17" s="702"/>
      <c r="G17" s="702"/>
      <c r="H17" s="702"/>
      <c r="I17" s="702"/>
      <c r="J17" s="702"/>
      <c r="K17" s="714"/>
      <c r="L17" s="714"/>
      <c r="M17" s="714"/>
      <c r="N17" s="706">
        <v>72</v>
      </c>
      <c r="O17" s="715">
        <v>75</v>
      </c>
      <c r="P17" s="715"/>
      <c r="Q17" s="715">
        <v>105</v>
      </c>
      <c r="R17" s="707">
        <v>0</v>
      </c>
      <c r="S17" s="715">
        <v>105</v>
      </c>
      <c r="T17" s="715"/>
      <c r="U17" s="715"/>
      <c r="V17" s="708"/>
      <c r="W17" s="709">
        <f>SUM(N17+R17)</f>
        <v>72</v>
      </c>
      <c r="X17" s="710">
        <f>SUM(Q17+V17)</f>
        <v>105</v>
      </c>
      <c r="Y17" s="716"/>
      <c r="Z17" s="690">
        <f>SUM(N17+V17)</f>
        <v>72</v>
      </c>
      <c r="AA17" s="711">
        <f>SUM(Q17+V17)</f>
        <v>105</v>
      </c>
      <c r="AB17" s="716"/>
      <c r="AC17" s="716"/>
      <c r="AD17" s="716"/>
      <c r="AE17" s="716"/>
      <c r="AF17" s="713">
        <v>105</v>
      </c>
      <c r="AG17" s="712">
        <v>105</v>
      </c>
      <c r="AH17" s="694"/>
      <c r="AI17" s="694"/>
      <c r="AJ17" s="710">
        <v>121.26</v>
      </c>
      <c r="AK17" s="710"/>
      <c r="AL17" s="710"/>
      <c r="AM17" s="710"/>
      <c r="AN17" s="710"/>
      <c r="AO17" s="710"/>
      <c r="AP17" s="710"/>
      <c r="AQ17" s="710"/>
      <c r="AR17" s="710">
        <v>121.26</v>
      </c>
    </row>
  </sheetData>
  <mergeCells count="7">
    <mergeCell ref="AJ2:AP2"/>
    <mergeCell ref="AR2:AT2"/>
    <mergeCell ref="B4:AF4"/>
    <mergeCell ref="B6:AF6"/>
    <mergeCell ref="B12:AF12"/>
    <mergeCell ref="W2:X2"/>
    <mergeCell ref="AB2:AF2"/>
  </mergeCells>
  <pageMargins left="0.25" right="0.25" top="0.75" bottom="0.75" header="0.3" footer="0.3"/>
  <pageSetup paperSize="9" scale="91" fitToHeight="0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97"/>
  <sheetViews>
    <sheetView topLeftCell="A76" workbookViewId="0">
      <selection sqref="A1:AD97"/>
    </sheetView>
  </sheetViews>
  <sheetFormatPr defaultRowHeight="15" x14ac:dyDescent="0.25"/>
  <cols>
    <col min="1" max="1" width="4" customWidth="1"/>
    <col min="6" max="6" width="33" customWidth="1"/>
    <col min="7" max="7" width="5.28515625" hidden="1" customWidth="1"/>
    <col min="8" max="14" width="9.140625" hidden="1" customWidth="1"/>
    <col min="15" max="15" width="17.28515625" customWidth="1"/>
    <col min="16" max="16" width="9.140625" hidden="1" customWidth="1"/>
    <col min="17" max="17" width="13.5703125" customWidth="1"/>
    <col min="18" max="26" width="9.140625" hidden="1" customWidth="1"/>
    <col min="27" max="27" width="16.28515625" customWidth="1"/>
  </cols>
  <sheetData>
    <row r="1" spans="1:31" x14ac:dyDescent="0.25">
      <c r="AA1" s="1" t="s">
        <v>0</v>
      </c>
      <c r="AB1" s="1"/>
      <c r="AC1" s="1"/>
      <c r="AD1" s="1"/>
      <c r="AE1" s="1"/>
    </row>
    <row r="2" spans="1:31" x14ac:dyDescent="0.25">
      <c r="AA2" s="1" t="s">
        <v>1</v>
      </c>
      <c r="AB2" s="1"/>
      <c r="AC2" s="1"/>
      <c r="AD2" s="1"/>
      <c r="AE2" s="1"/>
    </row>
    <row r="3" spans="1:31" x14ac:dyDescent="0.25">
      <c r="AA3" s="1" t="s">
        <v>2</v>
      </c>
      <c r="AB3" s="1"/>
      <c r="AC3" s="1"/>
      <c r="AD3" s="1"/>
      <c r="AE3" s="1"/>
    </row>
    <row r="4" spans="1:31" x14ac:dyDescent="0.25">
      <c r="AA4" s="1" t="s">
        <v>380</v>
      </c>
      <c r="AB4" s="1"/>
      <c r="AC4" s="1"/>
      <c r="AD4" s="1"/>
      <c r="AE4" s="1"/>
    </row>
    <row r="5" spans="1:31" x14ac:dyDescent="0.25">
      <c r="AA5" s="1" t="s">
        <v>379</v>
      </c>
      <c r="AB5" s="1"/>
      <c r="AC5" s="1"/>
      <c r="AD5" s="1"/>
      <c r="AE5" s="1"/>
    </row>
    <row r="7" spans="1:31" ht="15.75" x14ac:dyDescent="0.25">
      <c r="A7" s="921" t="s">
        <v>279</v>
      </c>
      <c r="B7" s="922"/>
      <c r="C7" s="922"/>
      <c r="D7" s="922"/>
      <c r="E7" s="922"/>
      <c r="F7" s="922"/>
      <c r="G7" s="922"/>
      <c r="H7" s="922"/>
      <c r="I7" s="922"/>
      <c r="J7" s="922"/>
      <c r="K7" s="922"/>
      <c r="L7" s="922"/>
      <c r="M7" s="922"/>
      <c r="N7" s="922"/>
      <c r="O7" s="922"/>
      <c r="P7" s="922"/>
      <c r="Q7" s="922"/>
      <c r="R7" s="922"/>
      <c r="S7" s="922"/>
      <c r="T7" s="922"/>
      <c r="U7" s="922"/>
      <c r="V7" s="922"/>
      <c r="W7" s="922"/>
      <c r="X7" s="922"/>
      <c r="Y7" s="922"/>
      <c r="Z7" s="922"/>
      <c r="AA7" s="922"/>
    </row>
    <row r="9" spans="1:31" x14ac:dyDescent="0.25">
      <c r="Q9" s="920" t="s">
        <v>378</v>
      </c>
      <c r="R9" s="920"/>
      <c r="S9" s="920"/>
      <c r="T9" s="920"/>
      <c r="U9" s="920"/>
      <c r="V9" s="920"/>
      <c r="W9" s="920"/>
      <c r="X9" s="920"/>
      <c r="Y9" s="920"/>
      <c r="Z9" s="920"/>
      <c r="AA9" s="920"/>
      <c r="AB9" s="920"/>
      <c r="AC9" s="920"/>
      <c r="AD9" s="920"/>
    </row>
    <row r="10" spans="1:31" x14ac:dyDescent="0.25">
      <c r="A10" s="211"/>
      <c r="B10" s="211"/>
      <c r="C10" s="211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31" x14ac:dyDescent="0.25">
      <c r="A11" s="213" t="s">
        <v>280</v>
      </c>
      <c r="B11" s="89"/>
      <c r="C11" s="89"/>
      <c r="D11" s="214" t="s">
        <v>5</v>
      </c>
      <c r="E11" s="89"/>
      <c r="F11" s="90"/>
      <c r="G11" s="89"/>
      <c r="H11" s="89"/>
      <c r="I11" s="89"/>
      <c r="J11" s="89"/>
      <c r="K11" s="89"/>
      <c r="L11" s="89"/>
      <c r="M11" s="100"/>
      <c r="N11" s="82" t="s">
        <v>281</v>
      </c>
      <c r="O11" s="82" t="s">
        <v>282</v>
      </c>
      <c r="P11" s="923" t="s">
        <v>283</v>
      </c>
      <c r="Q11" s="924"/>
      <c r="R11" s="923" t="s">
        <v>284</v>
      </c>
      <c r="S11" s="924"/>
      <c r="T11" s="215"/>
      <c r="U11" s="215"/>
      <c r="V11" s="215"/>
      <c r="W11" s="925" t="s">
        <v>285</v>
      </c>
      <c r="X11" s="926"/>
      <c r="Y11" s="926"/>
      <c r="Z11" s="926"/>
      <c r="AA11" s="927"/>
    </row>
    <row r="12" spans="1:31" x14ac:dyDescent="0.25">
      <c r="A12" s="216"/>
      <c r="B12" s="217"/>
      <c r="C12" s="218"/>
      <c r="D12" s="218"/>
      <c r="E12" s="218"/>
      <c r="F12" s="219"/>
      <c r="G12" s="94"/>
      <c r="H12" s="94"/>
      <c r="I12" s="94"/>
      <c r="J12" s="94"/>
      <c r="K12" s="75"/>
      <c r="L12" s="75"/>
      <c r="M12" s="220"/>
      <c r="N12" s="221" t="s">
        <v>286</v>
      </c>
      <c r="O12" s="221" t="s">
        <v>286</v>
      </c>
      <c r="P12" s="221" t="s">
        <v>13</v>
      </c>
      <c r="Q12" s="221" t="s">
        <v>286</v>
      </c>
      <c r="R12" s="221" t="s">
        <v>13</v>
      </c>
      <c r="S12" s="221"/>
      <c r="T12" s="221"/>
      <c r="U12" s="221"/>
      <c r="V12" s="221"/>
      <c r="W12" s="221" t="s">
        <v>13</v>
      </c>
      <c r="X12" s="221" t="s">
        <v>287</v>
      </c>
      <c r="Y12" s="222"/>
      <c r="Z12" s="15"/>
      <c r="AA12" s="221" t="s">
        <v>288</v>
      </c>
    </row>
    <row r="13" spans="1:31" x14ac:dyDescent="0.25">
      <c r="A13" s="928" t="s">
        <v>289</v>
      </c>
      <c r="B13" s="928"/>
      <c r="C13" s="928"/>
      <c r="D13" s="928"/>
      <c r="E13" s="928"/>
      <c r="F13" s="928"/>
      <c r="G13" s="928"/>
      <c r="H13" s="928"/>
      <c r="I13" s="928"/>
      <c r="J13" s="928"/>
      <c r="K13" s="928"/>
      <c r="L13" s="928"/>
      <c r="M13" s="928"/>
      <c r="N13" s="928"/>
      <c r="O13" s="928"/>
      <c r="P13" s="928"/>
      <c r="Q13" s="928"/>
      <c r="R13" s="928"/>
      <c r="S13" s="928"/>
      <c r="T13" s="928"/>
      <c r="U13" s="928"/>
      <c r="V13" s="928"/>
      <c r="W13" s="928"/>
      <c r="X13" s="928"/>
      <c r="Y13" s="928"/>
      <c r="Z13" s="928"/>
      <c r="AA13" s="929"/>
    </row>
    <row r="14" spans="1:31" x14ac:dyDescent="0.25">
      <c r="A14" s="384">
        <v>1</v>
      </c>
      <c r="B14" s="397" t="s">
        <v>290</v>
      </c>
      <c r="C14" s="398"/>
      <c r="D14" s="398"/>
      <c r="E14" s="398"/>
      <c r="F14" s="399"/>
      <c r="G14" s="385"/>
      <c r="H14" s="385"/>
      <c r="I14" s="385"/>
      <c r="J14" s="385"/>
      <c r="K14" s="385"/>
      <c r="L14" s="385"/>
      <c r="M14" s="385"/>
      <c r="N14" s="386">
        <v>33.17</v>
      </c>
      <c r="O14" s="387">
        <v>42.22</v>
      </c>
      <c r="P14" s="388">
        <v>154500</v>
      </c>
      <c r="Q14" s="400">
        <v>18.829999999999998</v>
      </c>
      <c r="R14" s="390">
        <v>154536</v>
      </c>
      <c r="S14" s="391">
        <f t="shared" ref="S14:S16" si="0">SUM(N14+Q14)</f>
        <v>52</v>
      </c>
      <c r="T14" s="392"/>
      <c r="U14" s="392"/>
      <c r="V14" s="392"/>
      <c r="W14" s="393">
        <v>154536</v>
      </c>
      <c r="X14" s="393" t="e">
        <v>#DIV/0!</v>
      </c>
      <c r="Y14" s="393"/>
      <c r="Z14" s="394"/>
      <c r="AA14" s="395">
        <f>SUM(O14+Q14)</f>
        <v>61.05</v>
      </c>
      <c r="AB14" s="396" t="s">
        <v>384</v>
      </c>
    </row>
    <row r="15" spans="1:31" x14ac:dyDescent="0.25">
      <c r="A15" s="384">
        <v>2</v>
      </c>
      <c r="B15" s="397" t="s">
        <v>291</v>
      </c>
      <c r="C15" s="398"/>
      <c r="D15" s="398"/>
      <c r="E15" s="398"/>
      <c r="F15" s="399"/>
      <c r="G15" s="385"/>
      <c r="H15" s="385"/>
      <c r="I15" s="385"/>
      <c r="J15" s="385"/>
      <c r="K15" s="385"/>
      <c r="L15" s="385"/>
      <c r="M15" s="385"/>
      <c r="N15" s="386">
        <v>33.17</v>
      </c>
      <c r="O15" s="387">
        <v>42.22</v>
      </c>
      <c r="P15" s="388">
        <v>154500</v>
      </c>
      <c r="Q15" s="400">
        <v>15.37</v>
      </c>
      <c r="R15" s="390">
        <v>154536</v>
      </c>
      <c r="S15" s="391">
        <f t="shared" si="0"/>
        <v>48.54</v>
      </c>
      <c r="T15" s="392"/>
      <c r="U15" s="392"/>
      <c r="V15" s="392"/>
      <c r="W15" s="393">
        <v>154536</v>
      </c>
      <c r="X15" s="393" t="e">
        <v>#DIV/0!</v>
      </c>
      <c r="Y15" s="393"/>
      <c r="Z15" s="394"/>
      <c r="AA15" s="395">
        <f t="shared" ref="AA15:AA32" si="1">SUM(O15+Q15)</f>
        <v>57.589999999999996</v>
      </c>
      <c r="AB15" s="396" t="s">
        <v>384</v>
      </c>
    </row>
    <row r="16" spans="1:31" x14ac:dyDescent="0.25">
      <c r="A16" s="384">
        <v>3</v>
      </c>
      <c r="B16" s="930" t="s">
        <v>292</v>
      </c>
      <c r="C16" s="931"/>
      <c r="D16" s="931"/>
      <c r="E16" s="931"/>
      <c r="F16" s="932"/>
      <c r="G16" s="385"/>
      <c r="H16" s="385"/>
      <c r="I16" s="385"/>
      <c r="J16" s="385"/>
      <c r="K16" s="385"/>
      <c r="L16" s="385"/>
      <c r="M16" s="385"/>
      <c r="N16" s="386">
        <v>12.22</v>
      </c>
      <c r="O16" s="387">
        <v>15.55</v>
      </c>
      <c r="P16" s="388"/>
      <c r="Q16" s="389">
        <v>3.99</v>
      </c>
      <c r="R16" s="390"/>
      <c r="S16" s="391">
        <f t="shared" si="0"/>
        <v>16.21</v>
      </c>
      <c r="T16" s="392"/>
      <c r="U16" s="392"/>
      <c r="V16" s="392"/>
      <c r="W16" s="393"/>
      <c r="X16" s="393"/>
      <c r="Y16" s="393"/>
      <c r="Z16" s="394"/>
      <c r="AA16" s="395">
        <f t="shared" si="1"/>
        <v>19.54</v>
      </c>
      <c r="AB16" s="396" t="s">
        <v>384</v>
      </c>
    </row>
    <row r="17" spans="1:28" x14ac:dyDescent="0.25">
      <c r="A17" s="384">
        <v>4</v>
      </c>
      <c r="B17" s="401" t="s">
        <v>293</v>
      </c>
      <c r="C17" s="402"/>
      <c r="D17" s="402"/>
      <c r="E17" s="402"/>
      <c r="F17" s="403"/>
      <c r="G17" s="404"/>
      <c r="H17" s="404"/>
      <c r="I17" s="404"/>
      <c r="J17" s="404"/>
      <c r="K17" s="404"/>
      <c r="L17" s="404"/>
      <c r="M17" s="405"/>
      <c r="N17" s="406">
        <v>9.2200000000000006</v>
      </c>
      <c r="O17" s="223">
        <v>11.73</v>
      </c>
      <c r="P17" s="407">
        <v>52400</v>
      </c>
      <c r="Q17" s="408">
        <v>3.55</v>
      </c>
      <c r="R17" s="390">
        <f>SUM(N17+P17)</f>
        <v>52409.22</v>
      </c>
      <c r="S17" s="391">
        <f t="shared" ref="S17:S18" si="2">SUM(O17+Q17)</f>
        <v>15.280000000000001</v>
      </c>
      <c r="T17" s="392"/>
      <c r="U17" s="392"/>
      <c r="V17" s="392"/>
      <c r="W17" s="393">
        <f>SUM(O17+P17)</f>
        <v>52411.73</v>
      </c>
      <c r="X17" s="393" t="e">
        <f>ROUND(W17/#REF!,-1)</f>
        <v>#REF!</v>
      </c>
      <c r="Y17" s="393"/>
      <c r="Z17" s="394"/>
      <c r="AA17" s="395">
        <f t="shared" si="1"/>
        <v>15.280000000000001</v>
      </c>
      <c r="AB17" s="396" t="s">
        <v>384</v>
      </c>
    </row>
    <row r="18" spans="1:28" x14ac:dyDescent="0.25">
      <c r="A18" s="409">
        <v>5</v>
      </c>
      <c r="B18" s="410" t="s">
        <v>294</v>
      </c>
      <c r="C18" s="411"/>
      <c r="D18" s="411"/>
      <c r="E18" s="411"/>
      <c r="F18" s="412"/>
      <c r="G18" s="413"/>
      <c r="H18" s="413"/>
      <c r="I18" s="413"/>
      <c r="J18" s="413"/>
      <c r="K18" s="413"/>
      <c r="L18" s="413"/>
      <c r="M18" s="414"/>
      <c r="N18" s="415">
        <v>9.2200000000000006</v>
      </c>
      <c r="O18" s="416">
        <v>11.73</v>
      </c>
      <c r="P18" s="417">
        <v>52400</v>
      </c>
      <c r="Q18" s="418">
        <v>8.5299999999999994</v>
      </c>
      <c r="R18" s="419">
        <f>SUM(N18+P18)</f>
        <v>52409.22</v>
      </c>
      <c r="S18" s="420">
        <f t="shared" si="2"/>
        <v>20.259999999999998</v>
      </c>
      <c r="T18" s="421"/>
      <c r="U18" s="421"/>
      <c r="V18" s="421"/>
      <c r="W18" s="422">
        <f>SUM(O18+P18)</f>
        <v>52411.73</v>
      </c>
      <c r="X18" s="422" t="e">
        <f>ROUND(W18/#REF!,-1)</f>
        <v>#REF!</v>
      </c>
      <c r="Y18" s="422"/>
      <c r="Z18" s="423"/>
      <c r="AA18" s="424">
        <f t="shared" si="1"/>
        <v>20.259999999999998</v>
      </c>
      <c r="AB18" s="1"/>
    </row>
    <row r="19" spans="1:28" x14ac:dyDescent="0.25">
      <c r="A19" s="425"/>
      <c r="B19" s="930" t="s">
        <v>381</v>
      </c>
      <c r="C19" s="931"/>
      <c r="D19" s="931"/>
      <c r="E19" s="931"/>
      <c r="F19" s="932"/>
      <c r="G19" s="426"/>
      <c r="H19" s="426"/>
      <c r="I19" s="426"/>
      <c r="J19" s="426"/>
      <c r="K19" s="426"/>
      <c r="L19" s="426"/>
      <c r="M19" s="427"/>
      <c r="N19" s="408"/>
      <c r="O19" s="223">
        <v>11.73</v>
      </c>
      <c r="P19" s="407"/>
      <c r="Q19" s="408">
        <v>6.01</v>
      </c>
      <c r="R19" s="341"/>
      <c r="S19" s="342"/>
      <c r="T19" s="341"/>
      <c r="U19" s="341"/>
      <c r="V19" s="341"/>
      <c r="W19" s="343"/>
      <c r="X19" s="343"/>
      <c r="Y19" s="343"/>
      <c r="Z19" s="344"/>
      <c r="AA19" s="395">
        <f t="shared" si="1"/>
        <v>17.740000000000002</v>
      </c>
      <c r="AB19" s="396" t="s">
        <v>384</v>
      </c>
    </row>
    <row r="20" spans="1:28" x14ac:dyDescent="0.25">
      <c r="A20" s="216">
        <v>6</v>
      </c>
      <c r="B20" s="266" t="s">
        <v>295</v>
      </c>
      <c r="C20" s="266"/>
      <c r="D20" s="266"/>
      <c r="E20" s="266"/>
      <c r="F20" s="267"/>
      <c r="G20" s="94"/>
      <c r="H20" s="94"/>
      <c r="I20" s="94"/>
      <c r="J20" s="94"/>
      <c r="K20" s="94"/>
      <c r="L20" s="94"/>
      <c r="M20" s="271"/>
      <c r="N20" s="268">
        <v>5.33</v>
      </c>
      <c r="O20" s="152">
        <v>8.9</v>
      </c>
      <c r="P20" s="269">
        <v>2800</v>
      </c>
      <c r="Q20" s="270">
        <v>0.34</v>
      </c>
      <c r="R20" s="261">
        <f t="shared" ref="R20" si="3">SUM(N20+P20)</f>
        <v>2805.33</v>
      </c>
      <c r="S20" s="262">
        <f t="shared" ref="S20:S32" si="4">SUM(N20+Q20)</f>
        <v>5.67</v>
      </c>
      <c r="T20" s="263"/>
      <c r="U20" s="263"/>
      <c r="V20" s="263"/>
      <c r="W20" s="264">
        <f t="shared" ref="W20" si="5">SUM(O20+P20)</f>
        <v>2808.9</v>
      </c>
      <c r="X20" s="264" t="e">
        <f>ROUND(W20/#REF!,-1)</f>
        <v>#REF!</v>
      </c>
      <c r="Y20" s="264"/>
      <c r="Z20" s="25"/>
      <c r="AA20" s="224">
        <f t="shared" ref="AA20" si="6">SUM(O20+Q20)</f>
        <v>9.24</v>
      </c>
      <c r="AB20" s="1"/>
    </row>
    <row r="21" spans="1:28" x14ac:dyDescent="0.25">
      <c r="A21" s="216">
        <v>7</v>
      </c>
      <c r="B21" s="933" t="s">
        <v>296</v>
      </c>
      <c r="C21" s="934"/>
      <c r="D21" s="934"/>
      <c r="E21" s="934"/>
      <c r="F21" s="935"/>
      <c r="G21" s="94"/>
      <c r="H21" s="94"/>
      <c r="I21" s="94"/>
      <c r="J21" s="94"/>
      <c r="K21" s="94"/>
      <c r="L21" s="94"/>
      <c r="M21" s="272"/>
      <c r="N21" s="268">
        <v>13.82</v>
      </c>
      <c r="O21" s="152">
        <v>17.579999999999998</v>
      </c>
      <c r="P21" s="269"/>
      <c r="Q21" s="270">
        <v>1.82</v>
      </c>
      <c r="R21" s="261"/>
      <c r="S21" s="262">
        <f t="shared" si="4"/>
        <v>15.64</v>
      </c>
      <c r="T21" s="263"/>
      <c r="U21" s="263"/>
      <c r="V21" s="263"/>
      <c r="W21" s="264"/>
      <c r="X21" s="264"/>
      <c r="Y21" s="264"/>
      <c r="Z21" s="25"/>
      <c r="AA21" s="224">
        <f t="shared" si="1"/>
        <v>19.399999999999999</v>
      </c>
      <c r="AB21" s="1"/>
    </row>
    <row r="22" spans="1:28" x14ac:dyDescent="0.25">
      <c r="A22" s="216">
        <v>8</v>
      </c>
      <c r="B22" s="273" t="s">
        <v>297</v>
      </c>
      <c r="C22" s="273"/>
      <c r="D22" s="273"/>
      <c r="E22" s="273"/>
      <c r="F22" s="274"/>
      <c r="G22" s="266"/>
      <c r="H22" s="266"/>
      <c r="I22" s="266"/>
      <c r="J22" s="266"/>
      <c r="K22" s="266"/>
      <c r="L22" s="266"/>
      <c r="M22" s="266"/>
      <c r="N22" s="268">
        <v>32.5</v>
      </c>
      <c r="O22" s="152">
        <v>41.37</v>
      </c>
      <c r="P22" s="269">
        <v>42600</v>
      </c>
      <c r="Q22" s="270">
        <v>6.51</v>
      </c>
      <c r="R22" s="261">
        <f>SUM(N22+P22)</f>
        <v>42632.5</v>
      </c>
      <c r="S22" s="262">
        <f>SUM(N22+Q22)</f>
        <v>39.01</v>
      </c>
      <c r="T22" s="263"/>
      <c r="U22" s="263"/>
      <c r="V22" s="263"/>
      <c r="W22" s="264">
        <f>SUM(O22+P22)</f>
        <v>42641.37</v>
      </c>
      <c r="X22" s="264" t="e">
        <f>ROUND(W22/#REF!,-1)</f>
        <v>#REF!</v>
      </c>
      <c r="Y22" s="264"/>
      <c r="Z22" s="25"/>
      <c r="AA22" s="224">
        <f t="shared" si="1"/>
        <v>47.879999999999995</v>
      </c>
      <c r="AB22" s="1"/>
    </row>
    <row r="23" spans="1:28" x14ac:dyDescent="0.25">
      <c r="A23" s="216">
        <v>9</v>
      </c>
      <c r="B23" s="273" t="s">
        <v>298</v>
      </c>
      <c r="C23" s="273"/>
      <c r="D23" s="273"/>
      <c r="E23" s="273"/>
      <c r="F23" s="274"/>
      <c r="G23" s="266"/>
      <c r="H23" s="266"/>
      <c r="I23" s="266"/>
      <c r="J23" s="266"/>
      <c r="K23" s="266"/>
      <c r="L23" s="266"/>
      <c r="M23" s="266"/>
      <c r="N23" s="268">
        <v>39</v>
      </c>
      <c r="O23" s="152">
        <v>49.64</v>
      </c>
      <c r="P23" s="269">
        <v>42600</v>
      </c>
      <c r="Q23" s="270">
        <v>6.51</v>
      </c>
      <c r="R23" s="261">
        <f>SUM(N23+P23)</f>
        <v>42639</v>
      </c>
      <c r="S23" s="262">
        <f>SUM(N23+Q23)</f>
        <v>45.51</v>
      </c>
      <c r="T23" s="263"/>
      <c r="U23" s="263"/>
      <c r="V23" s="263"/>
      <c r="W23" s="264">
        <f>SUM(O23+P23)</f>
        <v>42649.64</v>
      </c>
      <c r="X23" s="264" t="e">
        <f>ROUND(W23/#REF!,-1)</f>
        <v>#REF!</v>
      </c>
      <c r="Y23" s="264"/>
      <c r="Z23" s="25"/>
      <c r="AA23" s="224">
        <f t="shared" si="1"/>
        <v>56.15</v>
      </c>
      <c r="AB23" s="1"/>
    </row>
    <row r="24" spans="1:28" x14ac:dyDescent="0.25">
      <c r="A24" s="244">
        <v>10</v>
      </c>
      <c r="B24" s="275" t="s">
        <v>299</v>
      </c>
      <c r="C24" s="276"/>
      <c r="D24" s="276"/>
      <c r="E24" s="276"/>
      <c r="F24" s="277"/>
      <c r="G24" s="266"/>
      <c r="H24" s="266"/>
      <c r="I24" s="266"/>
      <c r="J24" s="266"/>
      <c r="K24" s="278"/>
      <c r="L24" s="278"/>
      <c r="M24" s="266"/>
      <c r="N24" s="268">
        <v>26.42</v>
      </c>
      <c r="O24" s="152">
        <v>33.630000000000003</v>
      </c>
      <c r="P24" s="269">
        <v>25200</v>
      </c>
      <c r="Q24" s="270">
        <v>2.82</v>
      </c>
      <c r="R24" s="261">
        <f>SUM(N24+P24)</f>
        <v>25226.42</v>
      </c>
      <c r="S24" s="262">
        <f>SUM(N24+Q24)</f>
        <v>29.240000000000002</v>
      </c>
      <c r="T24" s="263"/>
      <c r="U24" s="263"/>
      <c r="V24" s="263"/>
      <c r="W24" s="264">
        <f>SUM(O24+P24)</f>
        <v>25233.63</v>
      </c>
      <c r="X24" s="264"/>
      <c r="Y24" s="264"/>
      <c r="Z24" s="25"/>
      <c r="AA24" s="224">
        <f t="shared" si="1"/>
        <v>36.450000000000003</v>
      </c>
      <c r="AB24" s="1"/>
    </row>
    <row r="25" spans="1:28" x14ac:dyDescent="0.25">
      <c r="A25" s="216">
        <v>11</v>
      </c>
      <c r="B25" s="218" t="s">
        <v>300</v>
      </c>
      <c r="C25" s="54"/>
      <c r="D25" s="218"/>
      <c r="E25" s="218"/>
      <c r="F25" s="219"/>
      <c r="G25" s="94"/>
      <c r="H25" s="94"/>
      <c r="I25" s="94"/>
      <c r="J25" s="94"/>
      <c r="K25" s="75"/>
      <c r="L25" s="75"/>
      <c r="M25" s="279">
        <v>280000</v>
      </c>
      <c r="N25" s="268">
        <v>32.5</v>
      </c>
      <c r="O25" s="152">
        <v>41.37</v>
      </c>
      <c r="P25" s="269">
        <v>36900</v>
      </c>
      <c r="Q25" s="270">
        <v>11.25</v>
      </c>
      <c r="R25" s="261">
        <f t="shared" ref="R25:R32" si="7">SUM(N25+P25)</f>
        <v>36932.5</v>
      </c>
      <c r="S25" s="262">
        <f t="shared" si="4"/>
        <v>43.75</v>
      </c>
      <c r="T25" s="263"/>
      <c r="U25" s="263"/>
      <c r="V25" s="263"/>
      <c r="W25" s="264">
        <f t="shared" ref="W25:W32" si="8">SUM(O25+P25)</f>
        <v>36941.370000000003</v>
      </c>
      <c r="X25" s="264" t="e">
        <f>ROUND(W25/#REF!,-1)</f>
        <v>#REF!</v>
      </c>
      <c r="Y25" s="264"/>
      <c r="Z25" s="25"/>
      <c r="AA25" s="224">
        <f t="shared" si="1"/>
        <v>52.62</v>
      </c>
      <c r="AB25" s="1"/>
    </row>
    <row r="26" spans="1:28" x14ac:dyDescent="0.25">
      <c r="A26" s="216">
        <v>12</v>
      </c>
      <c r="B26" s="218" t="s">
        <v>301</v>
      </c>
      <c r="C26" s="218"/>
      <c r="D26" s="218"/>
      <c r="E26" s="218"/>
      <c r="F26" s="219"/>
      <c r="G26" s="94"/>
      <c r="H26" s="94"/>
      <c r="I26" s="94"/>
      <c r="J26" s="94"/>
      <c r="K26" s="75"/>
      <c r="L26" s="75"/>
      <c r="M26" s="271"/>
      <c r="N26" s="268">
        <v>22.35</v>
      </c>
      <c r="O26" s="152">
        <v>28.44</v>
      </c>
      <c r="P26" s="269">
        <v>2200</v>
      </c>
      <c r="Q26" s="270">
        <v>0.32</v>
      </c>
      <c r="R26" s="261">
        <f t="shared" si="7"/>
        <v>2222.35</v>
      </c>
      <c r="S26" s="262">
        <f t="shared" si="4"/>
        <v>22.67</v>
      </c>
      <c r="T26" s="263"/>
      <c r="U26" s="263"/>
      <c r="V26" s="263"/>
      <c r="W26" s="264">
        <f t="shared" si="8"/>
        <v>2228.44</v>
      </c>
      <c r="X26" s="264" t="e">
        <f>ROUND(W26/#REF!,-1)</f>
        <v>#REF!</v>
      </c>
      <c r="Y26" s="264"/>
      <c r="Z26" s="25"/>
      <c r="AA26" s="224">
        <f t="shared" si="1"/>
        <v>28.76</v>
      </c>
      <c r="AB26" s="1"/>
    </row>
    <row r="27" spans="1:28" x14ac:dyDescent="0.25">
      <c r="A27" s="216">
        <v>13</v>
      </c>
      <c r="B27" s="933" t="s">
        <v>302</v>
      </c>
      <c r="C27" s="934"/>
      <c r="D27" s="934"/>
      <c r="E27" s="934"/>
      <c r="F27" s="935"/>
      <c r="G27" s="46"/>
      <c r="H27" s="46"/>
      <c r="I27" s="46"/>
      <c r="J27" s="280"/>
      <c r="K27" s="280"/>
      <c r="L27" s="280"/>
      <c r="M27" s="281"/>
      <c r="N27" s="268">
        <v>32.5</v>
      </c>
      <c r="O27" s="152">
        <v>41.37</v>
      </c>
      <c r="P27" s="216"/>
      <c r="Q27" s="270"/>
      <c r="R27" s="261">
        <f t="shared" si="7"/>
        <v>32.5</v>
      </c>
      <c r="S27" s="262">
        <f t="shared" si="4"/>
        <v>32.5</v>
      </c>
      <c r="T27" s="263"/>
      <c r="U27" s="263"/>
      <c r="V27" s="263"/>
      <c r="W27" s="264">
        <f t="shared" si="8"/>
        <v>41.37</v>
      </c>
      <c r="X27" s="264" t="e">
        <f>ROUND(W27/#REF!,-1)</f>
        <v>#REF!</v>
      </c>
      <c r="Y27" s="264"/>
      <c r="Z27" s="25"/>
      <c r="AA27" s="224">
        <f t="shared" si="1"/>
        <v>41.37</v>
      </c>
      <c r="AB27" s="1"/>
    </row>
    <row r="28" spans="1:28" x14ac:dyDescent="0.25">
      <c r="A28" s="335">
        <v>14</v>
      </c>
      <c r="B28" s="372" t="s">
        <v>303</v>
      </c>
      <c r="C28" s="373"/>
      <c r="D28" s="373"/>
      <c r="E28" s="373"/>
      <c r="F28" s="374"/>
      <c r="G28" s="375"/>
      <c r="H28" s="375"/>
      <c r="I28" s="375"/>
      <c r="J28" s="375"/>
      <c r="K28" s="375"/>
      <c r="L28" s="375"/>
      <c r="M28" s="337"/>
      <c r="N28" s="376">
        <v>32.5</v>
      </c>
      <c r="O28" s="339">
        <v>47.74</v>
      </c>
      <c r="P28" s="340">
        <v>55300</v>
      </c>
      <c r="Q28" s="338">
        <v>5.51</v>
      </c>
      <c r="R28" s="341">
        <f t="shared" si="7"/>
        <v>55332.5</v>
      </c>
      <c r="S28" s="377">
        <f t="shared" si="4"/>
        <v>38.01</v>
      </c>
      <c r="T28" s="378"/>
      <c r="U28" s="378"/>
      <c r="V28" s="378"/>
      <c r="W28" s="379">
        <f t="shared" si="8"/>
        <v>55347.74</v>
      </c>
      <c r="X28" s="379" t="e">
        <f>ROUND(W28/#REF!,-1)</f>
        <v>#REF!</v>
      </c>
      <c r="Y28" s="379"/>
      <c r="Z28" s="344"/>
      <c r="AA28" s="345">
        <f t="shared" si="1"/>
        <v>53.25</v>
      </c>
      <c r="AB28" s="1" t="s">
        <v>382</v>
      </c>
    </row>
    <row r="29" spans="1:28" x14ac:dyDescent="0.25">
      <c r="A29" s="216">
        <v>15</v>
      </c>
      <c r="B29" s="266" t="s">
        <v>304</v>
      </c>
      <c r="C29" s="54"/>
      <c r="D29" s="54"/>
      <c r="E29" s="54"/>
      <c r="F29" s="70"/>
      <c r="G29" s="118"/>
      <c r="H29" s="118"/>
      <c r="I29" s="118"/>
      <c r="J29" s="118"/>
      <c r="K29" s="118"/>
      <c r="L29" s="118"/>
      <c r="M29" s="118"/>
      <c r="N29" s="268">
        <v>5.79</v>
      </c>
      <c r="O29" s="152">
        <v>7.37</v>
      </c>
      <c r="P29" s="216">
        <v>1400</v>
      </c>
      <c r="Q29" s="270">
        <v>0.17</v>
      </c>
      <c r="R29" s="261">
        <f t="shared" si="7"/>
        <v>1405.79</v>
      </c>
      <c r="S29" s="262">
        <f t="shared" si="4"/>
        <v>5.96</v>
      </c>
      <c r="T29" s="263"/>
      <c r="U29" s="263"/>
      <c r="V29" s="263"/>
      <c r="W29" s="264">
        <f t="shared" si="8"/>
        <v>1407.37</v>
      </c>
      <c r="X29" s="264" t="e">
        <f>ROUND(W29/#REF!,-1)</f>
        <v>#REF!</v>
      </c>
      <c r="Y29" s="264"/>
      <c r="Z29" s="25"/>
      <c r="AA29" s="224">
        <f t="shared" si="1"/>
        <v>7.54</v>
      </c>
      <c r="AB29" s="1"/>
    </row>
    <row r="30" spans="1:28" x14ac:dyDescent="0.25">
      <c r="A30" s="216">
        <v>16</v>
      </c>
      <c r="B30" s="265" t="s">
        <v>305</v>
      </c>
      <c r="C30" s="54"/>
      <c r="D30" s="54"/>
      <c r="E30" s="54"/>
      <c r="F30" s="61"/>
      <c r="G30" s="148"/>
      <c r="H30" s="148"/>
      <c r="I30" s="148"/>
      <c r="J30" s="148"/>
      <c r="K30" s="148"/>
      <c r="L30" s="148"/>
      <c r="M30" s="148"/>
      <c r="N30" s="268">
        <v>11.58</v>
      </c>
      <c r="O30" s="152">
        <v>14.74</v>
      </c>
      <c r="P30" s="216">
        <v>1400</v>
      </c>
      <c r="Q30" s="270">
        <v>0.17</v>
      </c>
      <c r="R30" s="261">
        <f t="shared" si="7"/>
        <v>1411.58</v>
      </c>
      <c r="S30" s="262">
        <f t="shared" si="4"/>
        <v>11.75</v>
      </c>
      <c r="T30" s="263"/>
      <c r="U30" s="263"/>
      <c r="V30" s="263"/>
      <c r="W30" s="264">
        <f t="shared" si="8"/>
        <v>1414.74</v>
      </c>
      <c r="X30" s="264" t="e">
        <f>ROUND(W30/#REF!,-1)</f>
        <v>#REF!</v>
      </c>
      <c r="Y30" s="264"/>
      <c r="Z30" s="25"/>
      <c r="AA30" s="224">
        <f t="shared" si="1"/>
        <v>14.91</v>
      </c>
      <c r="AB30" s="1"/>
    </row>
    <row r="31" spans="1:28" x14ac:dyDescent="0.25">
      <c r="A31" s="216">
        <v>17</v>
      </c>
      <c r="B31" s="936" t="s">
        <v>306</v>
      </c>
      <c r="C31" s="937"/>
      <c r="D31" s="937"/>
      <c r="E31" s="937"/>
      <c r="F31" s="938"/>
      <c r="G31" s="282"/>
      <c r="H31" s="282"/>
      <c r="I31" s="282"/>
      <c r="J31" s="282"/>
      <c r="K31" s="282"/>
      <c r="L31" s="282"/>
      <c r="M31" s="282"/>
      <c r="N31" s="268">
        <v>5.08</v>
      </c>
      <c r="O31" s="152">
        <v>6.47</v>
      </c>
      <c r="P31" s="216">
        <v>1400</v>
      </c>
      <c r="Q31" s="270">
        <v>0.17</v>
      </c>
      <c r="R31" s="261">
        <f t="shared" si="7"/>
        <v>1405.08</v>
      </c>
      <c r="S31" s="262">
        <f t="shared" si="4"/>
        <v>5.25</v>
      </c>
      <c r="T31" s="263"/>
      <c r="U31" s="263"/>
      <c r="V31" s="263"/>
      <c r="W31" s="264">
        <f t="shared" si="8"/>
        <v>1406.47</v>
      </c>
      <c r="X31" s="264" t="e">
        <f>ROUND(W31/#REF!,-1)</f>
        <v>#REF!</v>
      </c>
      <c r="Y31" s="283"/>
      <c r="Z31" s="25"/>
      <c r="AA31" s="224">
        <f t="shared" si="1"/>
        <v>6.64</v>
      </c>
      <c r="AB31" s="1"/>
    </row>
    <row r="32" spans="1:28" x14ac:dyDescent="0.25">
      <c r="A32" s="216">
        <v>18</v>
      </c>
      <c r="B32" s="936" t="s">
        <v>307</v>
      </c>
      <c r="C32" s="937"/>
      <c r="D32" s="937"/>
      <c r="E32" s="937"/>
      <c r="F32" s="938"/>
      <c r="G32" s="54"/>
      <c r="H32" s="54"/>
      <c r="I32" s="54"/>
      <c r="J32" s="54"/>
      <c r="K32" s="54"/>
      <c r="L32" s="54"/>
      <c r="M32" s="39"/>
      <c r="N32" s="268">
        <v>7.63</v>
      </c>
      <c r="O32" s="152">
        <v>9.7100000000000009</v>
      </c>
      <c r="P32" s="216">
        <v>1400</v>
      </c>
      <c r="Q32" s="270">
        <v>0.17</v>
      </c>
      <c r="R32" s="261">
        <f t="shared" si="7"/>
        <v>1407.63</v>
      </c>
      <c r="S32" s="262">
        <f t="shared" si="4"/>
        <v>7.8</v>
      </c>
      <c r="T32" s="263"/>
      <c r="U32" s="263"/>
      <c r="V32" s="263"/>
      <c r="W32" s="264">
        <f t="shared" si="8"/>
        <v>1409.71</v>
      </c>
      <c r="X32" s="264" t="e">
        <f>ROUND(W32/#REF!,-1)</f>
        <v>#REF!</v>
      </c>
      <c r="Y32" s="247"/>
      <c r="Z32" s="157"/>
      <c r="AA32" s="224">
        <f t="shared" si="1"/>
        <v>9.8800000000000008</v>
      </c>
      <c r="AB32" s="1"/>
    </row>
    <row r="33" spans="1:28" x14ac:dyDescent="0.25">
      <c r="A33" s="917" t="s">
        <v>308</v>
      </c>
      <c r="B33" s="918"/>
      <c r="C33" s="918"/>
      <c r="D33" s="918"/>
      <c r="E33" s="918"/>
      <c r="F33" s="918"/>
      <c r="G33" s="918"/>
      <c r="H33" s="918"/>
      <c r="I33" s="918"/>
      <c r="J33" s="918"/>
      <c r="K33" s="918"/>
      <c r="L33" s="918"/>
      <c r="M33" s="918"/>
      <c r="N33" s="918"/>
      <c r="O33" s="918"/>
      <c r="P33" s="918"/>
      <c r="Q33" s="918"/>
      <c r="R33" s="918"/>
      <c r="S33" s="918"/>
      <c r="T33" s="918"/>
      <c r="U33" s="918"/>
      <c r="V33" s="918"/>
      <c r="W33" s="918"/>
      <c r="X33" s="918"/>
      <c r="Y33" s="918"/>
      <c r="Z33" s="918"/>
      <c r="AA33" s="919"/>
      <c r="AB33" s="1"/>
    </row>
    <row r="34" spans="1:28" x14ac:dyDescent="0.25">
      <c r="A34" s="918" t="s">
        <v>309</v>
      </c>
      <c r="B34" s="918"/>
      <c r="C34" s="918"/>
      <c r="D34" s="918"/>
      <c r="E34" s="918"/>
      <c r="F34" s="918"/>
      <c r="G34" s="918"/>
      <c r="H34" s="918"/>
      <c r="I34" s="918"/>
      <c r="J34" s="918"/>
      <c r="K34" s="918"/>
      <c r="L34" s="918"/>
      <c r="M34" s="918"/>
      <c r="N34" s="918"/>
      <c r="O34" s="918"/>
      <c r="P34" s="918"/>
      <c r="Q34" s="918"/>
      <c r="R34" s="918"/>
      <c r="S34" s="918"/>
      <c r="T34" s="918"/>
      <c r="U34" s="918"/>
      <c r="V34" s="918"/>
      <c r="W34" s="918"/>
      <c r="X34" s="225"/>
      <c r="Y34" s="225"/>
      <c r="Z34" s="225"/>
      <c r="AA34" s="224"/>
      <c r="AB34" s="1"/>
    </row>
    <row r="35" spans="1:28" x14ac:dyDescent="0.25">
      <c r="A35" s="284"/>
      <c r="B35" s="936"/>
      <c r="C35" s="937"/>
      <c r="D35" s="937"/>
      <c r="E35" s="937"/>
      <c r="F35" s="938"/>
      <c r="G35" s="285"/>
      <c r="H35" s="285"/>
      <c r="I35" s="285"/>
      <c r="J35" s="276"/>
      <c r="K35" s="276"/>
      <c r="L35" s="276"/>
      <c r="M35" s="286"/>
      <c r="N35" s="287"/>
      <c r="O35" s="288"/>
      <c r="P35" s="289"/>
      <c r="Q35" s="290"/>
      <c r="R35" s="291"/>
      <c r="S35" s="259"/>
      <c r="T35" s="292"/>
      <c r="U35" s="292"/>
      <c r="V35" s="292"/>
      <c r="W35" s="293"/>
      <c r="X35" s="294"/>
      <c r="Y35" s="293"/>
      <c r="Z35" s="295"/>
      <c r="AA35" s="224"/>
      <c r="AB35" s="1"/>
    </row>
    <row r="36" spans="1:28" x14ac:dyDescent="0.25">
      <c r="A36" s="428">
        <v>1</v>
      </c>
      <c r="B36" s="939" t="s">
        <v>310</v>
      </c>
      <c r="C36" s="940"/>
      <c r="D36" s="940"/>
      <c r="E36" s="940"/>
      <c r="F36" s="941"/>
      <c r="G36" s="429"/>
      <c r="H36" s="429"/>
      <c r="I36" s="429"/>
      <c r="J36" s="430"/>
      <c r="K36" s="430"/>
      <c r="L36" s="430"/>
      <c r="M36" s="431"/>
      <c r="N36" s="432">
        <v>9.2200000000000006</v>
      </c>
      <c r="O36" s="433">
        <v>11.73</v>
      </c>
      <c r="P36" s="434">
        <v>76500</v>
      </c>
      <c r="Q36" s="435">
        <v>5.35</v>
      </c>
      <c r="R36" s="436">
        <f>SUM(N36+P36)</f>
        <v>76509.22</v>
      </c>
      <c r="S36" s="437">
        <v>13.65</v>
      </c>
      <c r="T36" s="438"/>
      <c r="U36" s="438"/>
      <c r="V36" s="438"/>
      <c r="W36" s="439">
        <f t="shared" ref="W36:W41" si="9">SUM(O36+P36)</f>
        <v>76511.73</v>
      </c>
      <c r="X36" s="440"/>
      <c r="Y36" s="440"/>
      <c r="Z36" s="441"/>
      <c r="AA36" s="395">
        <f t="shared" ref="AA36:AA41" si="10">SUM(O36+Q36)</f>
        <v>17.079999999999998</v>
      </c>
      <c r="AB36" s="1" t="s">
        <v>384</v>
      </c>
    </row>
    <row r="37" spans="1:28" x14ac:dyDescent="0.25">
      <c r="A37" s="384">
        <v>2</v>
      </c>
      <c r="B37" s="939" t="s">
        <v>311</v>
      </c>
      <c r="C37" s="940"/>
      <c r="D37" s="940"/>
      <c r="E37" s="940"/>
      <c r="F37" s="941"/>
      <c r="G37" s="429"/>
      <c r="H37" s="429"/>
      <c r="I37" s="429"/>
      <c r="J37" s="430"/>
      <c r="K37" s="430"/>
      <c r="L37" s="430"/>
      <c r="M37" s="431"/>
      <c r="N37" s="432">
        <v>9.2200000000000006</v>
      </c>
      <c r="O37" s="433">
        <v>11.73</v>
      </c>
      <c r="P37" s="434">
        <v>76500</v>
      </c>
      <c r="Q37" s="435">
        <v>5.37</v>
      </c>
      <c r="R37" s="436">
        <f>SUM(N37+P37)</f>
        <v>76509.22</v>
      </c>
      <c r="S37" s="437">
        <v>13.64</v>
      </c>
      <c r="T37" s="438"/>
      <c r="U37" s="438"/>
      <c r="V37" s="438"/>
      <c r="W37" s="439">
        <f t="shared" si="9"/>
        <v>76511.73</v>
      </c>
      <c r="X37" s="440"/>
      <c r="Y37" s="440"/>
      <c r="Z37" s="441"/>
      <c r="AA37" s="395">
        <f t="shared" si="10"/>
        <v>17.100000000000001</v>
      </c>
      <c r="AB37" s="1" t="s">
        <v>384</v>
      </c>
    </row>
    <row r="38" spans="1:28" x14ac:dyDescent="0.25">
      <c r="A38" s="384">
        <v>3</v>
      </c>
      <c r="B38" s="442" t="s">
        <v>312</v>
      </c>
      <c r="C38" s="443"/>
      <c r="D38" s="443"/>
      <c r="E38" s="443"/>
      <c r="F38" s="444"/>
      <c r="G38" s="426"/>
      <c r="H38" s="426"/>
      <c r="I38" s="426"/>
      <c r="J38" s="426"/>
      <c r="K38" s="426"/>
      <c r="L38" s="426"/>
      <c r="M38" s="407">
        <v>39683</v>
      </c>
      <c r="N38" s="445">
        <v>17.78</v>
      </c>
      <c r="O38" s="446">
        <v>22.62</v>
      </c>
      <c r="P38" s="427">
        <v>164800</v>
      </c>
      <c r="Q38" s="435">
        <v>14.33</v>
      </c>
      <c r="R38" s="447">
        <f t="shared" ref="R38:R40" si="11">N38+P38</f>
        <v>164817.78</v>
      </c>
      <c r="S38" s="437">
        <f t="shared" ref="S38:S40" si="12">SUM(N38+Q38)</f>
        <v>32.11</v>
      </c>
      <c r="T38" s="448"/>
      <c r="U38" s="448"/>
      <c r="V38" s="448"/>
      <c r="W38" s="440">
        <f t="shared" si="9"/>
        <v>164822.62</v>
      </c>
      <c r="X38" s="449"/>
      <c r="Y38" s="450"/>
      <c r="Z38" s="451"/>
      <c r="AA38" s="395">
        <f t="shared" si="10"/>
        <v>36.950000000000003</v>
      </c>
      <c r="AB38" s="1" t="s">
        <v>384</v>
      </c>
    </row>
    <row r="39" spans="1:28" x14ac:dyDescent="0.25">
      <c r="A39" s="384">
        <v>4</v>
      </c>
      <c r="B39" s="442" t="s">
        <v>313</v>
      </c>
      <c r="C39" s="443"/>
      <c r="D39" s="443"/>
      <c r="E39" s="443"/>
      <c r="F39" s="444"/>
      <c r="G39" s="426"/>
      <c r="H39" s="426"/>
      <c r="I39" s="426"/>
      <c r="J39" s="426"/>
      <c r="K39" s="426"/>
      <c r="L39" s="426"/>
      <c r="M39" s="407">
        <v>39683</v>
      </c>
      <c r="N39" s="445">
        <v>17.78</v>
      </c>
      <c r="O39" s="446">
        <v>22.62</v>
      </c>
      <c r="P39" s="427">
        <v>164700</v>
      </c>
      <c r="Q39" s="435">
        <v>14.33</v>
      </c>
      <c r="R39" s="447">
        <f t="shared" si="11"/>
        <v>164717.78</v>
      </c>
      <c r="S39" s="437">
        <f t="shared" si="12"/>
        <v>32.11</v>
      </c>
      <c r="T39" s="448"/>
      <c r="U39" s="448"/>
      <c r="V39" s="448"/>
      <c r="W39" s="440">
        <f t="shared" si="9"/>
        <v>164722.62</v>
      </c>
      <c r="X39" s="449"/>
      <c r="Y39" s="450"/>
      <c r="Z39" s="451"/>
      <c r="AA39" s="395">
        <f t="shared" si="10"/>
        <v>36.950000000000003</v>
      </c>
      <c r="AB39" s="1" t="s">
        <v>384</v>
      </c>
    </row>
    <row r="40" spans="1:28" x14ac:dyDescent="0.25">
      <c r="A40" s="384">
        <v>5</v>
      </c>
      <c r="B40" s="442" t="s">
        <v>314</v>
      </c>
      <c r="C40" s="443"/>
      <c r="D40" s="443"/>
      <c r="E40" s="443"/>
      <c r="F40" s="444"/>
      <c r="G40" s="426"/>
      <c r="H40" s="426"/>
      <c r="I40" s="426"/>
      <c r="J40" s="426"/>
      <c r="K40" s="426"/>
      <c r="L40" s="426"/>
      <c r="M40" s="407">
        <v>39683</v>
      </c>
      <c r="N40" s="445">
        <v>17.78</v>
      </c>
      <c r="O40" s="446">
        <v>22.62</v>
      </c>
      <c r="P40" s="427">
        <v>164700</v>
      </c>
      <c r="Q40" s="435">
        <v>15.45</v>
      </c>
      <c r="R40" s="447">
        <f t="shared" si="11"/>
        <v>164717.78</v>
      </c>
      <c r="S40" s="437">
        <f t="shared" si="12"/>
        <v>33.230000000000004</v>
      </c>
      <c r="T40" s="448"/>
      <c r="U40" s="448"/>
      <c r="V40" s="448"/>
      <c r="W40" s="440">
        <f t="shared" si="9"/>
        <v>164722.62</v>
      </c>
      <c r="X40" s="449"/>
      <c r="Y40" s="450"/>
      <c r="Z40" s="451"/>
      <c r="AA40" s="395">
        <f t="shared" si="10"/>
        <v>38.07</v>
      </c>
      <c r="AB40" s="1" t="s">
        <v>384</v>
      </c>
    </row>
    <row r="41" spans="1:28" x14ac:dyDescent="0.25">
      <c r="A41" s="425">
        <v>6</v>
      </c>
      <c r="B41" s="397" t="s">
        <v>315</v>
      </c>
      <c r="C41" s="398"/>
      <c r="D41" s="398"/>
      <c r="E41" s="398"/>
      <c r="F41" s="399"/>
      <c r="G41" s="426"/>
      <c r="H41" s="426"/>
      <c r="I41" s="426"/>
      <c r="J41" s="426"/>
      <c r="K41" s="426"/>
      <c r="L41" s="426"/>
      <c r="M41" s="407">
        <v>44095</v>
      </c>
      <c r="N41" s="432">
        <v>19.75</v>
      </c>
      <c r="O41" s="433">
        <v>25.13</v>
      </c>
      <c r="P41" s="427">
        <v>80100</v>
      </c>
      <c r="Q41" s="435">
        <v>9.4600000000000009</v>
      </c>
      <c r="R41" s="447">
        <f>N41+P41</f>
        <v>80119.75</v>
      </c>
      <c r="S41" s="437">
        <f>SUM(N41+Q41)</f>
        <v>29.21</v>
      </c>
      <c r="T41" s="448"/>
      <c r="U41" s="448"/>
      <c r="V41" s="448"/>
      <c r="W41" s="440">
        <f t="shared" si="9"/>
        <v>80125.13</v>
      </c>
      <c r="X41" s="440" t="e">
        <f>ROUND(W41/#REF!,-1)</f>
        <v>#REF!</v>
      </c>
      <c r="Y41" s="440"/>
      <c r="Z41" s="441"/>
      <c r="AA41" s="395">
        <f t="shared" si="10"/>
        <v>34.590000000000003</v>
      </c>
      <c r="AB41" s="1" t="s">
        <v>384</v>
      </c>
    </row>
    <row r="42" spans="1:28" x14ac:dyDescent="0.25">
      <c r="A42" s="942" t="s">
        <v>316</v>
      </c>
      <c r="B42" s="868"/>
      <c r="C42" s="868"/>
      <c r="D42" s="868"/>
      <c r="E42" s="868"/>
      <c r="F42" s="868"/>
      <c r="G42" s="868"/>
      <c r="H42" s="868"/>
      <c r="I42" s="868"/>
      <c r="J42" s="868"/>
      <c r="K42" s="868"/>
      <c r="L42" s="868"/>
      <c r="M42" s="868"/>
      <c r="N42" s="868"/>
      <c r="O42" s="868"/>
      <c r="P42" s="868"/>
      <c r="Q42" s="868"/>
      <c r="R42" s="868"/>
      <c r="S42" s="868"/>
      <c r="T42" s="868"/>
      <c r="U42" s="868"/>
      <c r="V42" s="868"/>
      <c r="W42" s="868"/>
      <c r="X42" s="868"/>
      <c r="Y42" s="868"/>
      <c r="Z42" s="868"/>
      <c r="AA42" s="868"/>
      <c r="AB42" s="1"/>
    </row>
    <row r="43" spans="1:28" x14ac:dyDescent="0.25">
      <c r="A43" s="284">
        <v>1</v>
      </c>
      <c r="B43" s="936" t="s">
        <v>317</v>
      </c>
      <c r="C43" s="937"/>
      <c r="D43" s="937"/>
      <c r="E43" s="937"/>
      <c r="F43" s="938"/>
      <c r="G43" s="285"/>
      <c r="H43" s="285"/>
      <c r="I43" s="285"/>
      <c r="J43" s="276"/>
      <c r="K43" s="276"/>
      <c r="L43" s="276"/>
      <c r="M43" s="286"/>
      <c r="N43" s="287">
        <v>9.2200000000000006</v>
      </c>
      <c r="O43" s="288">
        <v>11.73</v>
      </c>
      <c r="P43" s="289">
        <v>81800</v>
      </c>
      <c r="Q43" s="290">
        <v>9.0299999999999994</v>
      </c>
      <c r="R43" s="291">
        <f>SUM(N43+P43)</f>
        <v>81809.22</v>
      </c>
      <c r="S43" s="259">
        <v>18.309999999999999</v>
      </c>
      <c r="T43" s="292"/>
      <c r="U43" s="292"/>
      <c r="V43" s="292"/>
      <c r="W43" s="293">
        <f t="shared" ref="W43:W50" si="13">SUM(O43+P43)</f>
        <v>81811.73</v>
      </c>
      <c r="X43" s="294" t="e">
        <f>ROUND(W43/#REF!,-1)</f>
        <v>#REF!</v>
      </c>
      <c r="Y43" s="293"/>
      <c r="Z43" s="295"/>
      <c r="AA43" s="224">
        <f t="shared" ref="AA43:AA50" si="14">SUM(O43+Q43)</f>
        <v>20.759999999999998</v>
      </c>
      <c r="AB43" s="60"/>
    </row>
    <row r="44" spans="1:28" x14ac:dyDescent="0.25">
      <c r="A44" s="284">
        <v>2</v>
      </c>
      <c r="B44" s="936" t="s">
        <v>318</v>
      </c>
      <c r="C44" s="937"/>
      <c r="D44" s="937"/>
      <c r="E44" s="937"/>
      <c r="F44" s="938"/>
      <c r="G44" s="285"/>
      <c r="H44" s="285"/>
      <c r="I44" s="285"/>
      <c r="J44" s="276"/>
      <c r="K44" s="276"/>
      <c r="L44" s="276"/>
      <c r="M44" s="286"/>
      <c r="N44" s="287">
        <v>9.2200000000000006</v>
      </c>
      <c r="O44" s="288">
        <v>11.73</v>
      </c>
      <c r="P44" s="289">
        <v>76500</v>
      </c>
      <c r="Q44" s="290">
        <v>9.0299999999999994</v>
      </c>
      <c r="R44" s="291">
        <f>SUM(N44+P44)</f>
        <v>76509.22</v>
      </c>
      <c r="S44" s="259">
        <v>13.65</v>
      </c>
      <c r="T44" s="292"/>
      <c r="U44" s="292"/>
      <c r="V44" s="292"/>
      <c r="W44" s="293">
        <f t="shared" si="13"/>
        <v>76511.73</v>
      </c>
      <c r="X44" s="294"/>
      <c r="Y44" s="294"/>
      <c r="Z44" s="296"/>
      <c r="AA44" s="224">
        <f t="shared" si="14"/>
        <v>20.759999999999998</v>
      </c>
      <c r="AB44" s="60"/>
    </row>
    <row r="45" spans="1:28" x14ac:dyDescent="0.25">
      <c r="A45" s="76">
        <v>3</v>
      </c>
      <c r="B45" s="297" t="s">
        <v>319</v>
      </c>
      <c r="C45" s="298"/>
      <c r="D45" s="298"/>
      <c r="E45" s="298"/>
      <c r="F45" s="299"/>
      <c r="G45" s="300"/>
      <c r="H45" s="300"/>
      <c r="I45" s="300"/>
      <c r="J45" s="300"/>
      <c r="K45" s="300"/>
      <c r="L45" s="300"/>
      <c r="M45" s="269">
        <v>39683</v>
      </c>
      <c r="N45" s="301">
        <v>17.78</v>
      </c>
      <c r="O45" s="302">
        <v>22.62</v>
      </c>
      <c r="P45" s="271">
        <v>164700</v>
      </c>
      <c r="Q45" s="290">
        <v>16.28</v>
      </c>
      <c r="R45" s="303">
        <f t="shared" ref="R45:R50" si="15">N45+P45</f>
        <v>164717.78</v>
      </c>
      <c r="S45" s="259">
        <f t="shared" ref="S45:S50" si="16">SUM(N45+Q45)</f>
        <v>34.06</v>
      </c>
      <c r="T45" s="304"/>
      <c r="U45" s="304"/>
      <c r="V45" s="304"/>
      <c r="W45" s="294">
        <f t="shared" si="13"/>
        <v>164722.62</v>
      </c>
      <c r="X45" s="305"/>
      <c r="Y45" s="283"/>
      <c r="Z45" s="206"/>
      <c r="AA45" s="224">
        <f t="shared" si="14"/>
        <v>38.900000000000006</v>
      </c>
      <c r="AB45" s="1"/>
    </row>
    <row r="46" spans="1:28" x14ac:dyDescent="0.25">
      <c r="A46" s="76"/>
      <c r="B46" s="346" t="s">
        <v>312</v>
      </c>
      <c r="C46" s="347"/>
      <c r="D46" s="347"/>
      <c r="E46" s="347"/>
      <c r="F46" s="348"/>
      <c r="G46" s="336"/>
      <c r="H46" s="336"/>
      <c r="I46" s="336"/>
      <c r="J46" s="336"/>
      <c r="K46" s="336"/>
      <c r="L46" s="336"/>
      <c r="M46" s="340">
        <v>39683</v>
      </c>
      <c r="N46" s="349">
        <v>17.78</v>
      </c>
      <c r="O46" s="350">
        <v>22.62</v>
      </c>
      <c r="P46" s="337">
        <v>164700</v>
      </c>
      <c r="Q46" s="351">
        <v>18.62</v>
      </c>
      <c r="R46" s="352">
        <f t="shared" ref="R46" si="17">N46+P46</f>
        <v>164717.78</v>
      </c>
      <c r="S46" s="342">
        <f t="shared" ref="S46" si="18">SUM(N46+Q46)</f>
        <v>36.400000000000006</v>
      </c>
      <c r="T46" s="353"/>
      <c r="U46" s="353"/>
      <c r="V46" s="353"/>
      <c r="W46" s="354">
        <f t="shared" ref="W46" si="19">SUM(O46+P46)</f>
        <v>164722.62</v>
      </c>
      <c r="X46" s="355"/>
      <c r="Y46" s="356"/>
      <c r="Z46" s="357"/>
      <c r="AA46" s="345">
        <f t="shared" ref="AA46" si="20">SUM(O46+Q46)</f>
        <v>41.24</v>
      </c>
      <c r="AB46" s="60"/>
    </row>
    <row r="47" spans="1:28" x14ac:dyDescent="0.25">
      <c r="A47" s="76">
        <v>4</v>
      </c>
      <c r="B47" s="297" t="s">
        <v>320</v>
      </c>
      <c r="C47" s="298"/>
      <c r="D47" s="298"/>
      <c r="E47" s="298"/>
      <c r="F47" s="299"/>
      <c r="G47" s="300"/>
      <c r="H47" s="300"/>
      <c r="I47" s="300"/>
      <c r="J47" s="300"/>
      <c r="K47" s="300"/>
      <c r="L47" s="300"/>
      <c r="M47" s="269">
        <v>39683</v>
      </c>
      <c r="N47" s="301">
        <v>17.78</v>
      </c>
      <c r="O47" s="302">
        <v>22.62</v>
      </c>
      <c r="P47" s="271">
        <v>164700</v>
      </c>
      <c r="Q47" s="290">
        <v>17.64</v>
      </c>
      <c r="R47" s="303">
        <f t="shared" si="15"/>
        <v>164717.78</v>
      </c>
      <c r="S47" s="259">
        <f t="shared" si="16"/>
        <v>35.42</v>
      </c>
      <c r="T47" s="304"/>
      <c r="U47" s="304"/>
      <c r="V47" s="304"/>
      <c r="W47" s="294">
        <f t="shared" si="13"/>
        <v>164722.62</v>
      </c>
      <c r="X47" s="305"/>
      <c r="Y47" s="283"/>
      <c r="Z47" s="206"/>
      <c r="AA47" s="224">
        <f t="shared" si="14"/>
        <v>40.260000000000005</v>
      </c>
      <c r="AB47" s="1"/>
    </row>
    <row r="48" spans="1:28" x14ac:dyDescent="0.25">
      <c r="A48" s="76">
        <v>5</v>
      </c>
      <c r="B48" s="346" t="s">
        <v>314</v>
      </c>
      <c r="C48" s="347"/>
      <c r="D48" s="347"/>
      <c r="E48" s="347"/>
      <c r="F48" s="348"/>
      <c r="G48" s="336"/>
      <c r="H48" s="336"/>
      <c r="I48" s="336"/>
      <c r="J48" s="336"/>
      <c r="K48" s="336"/>
      <c r="L48" s="336"/>
      <c r="M48" s="340">
        <v>39683</v>
      </c>
      <c r="N48" s="349">
        <v>17.78</v>
      </c>
      <c r="O48" s="350">
        <v>22.62</v>
      </c>
      <c r="P48" s="337">
        <v>164700</v>
      </c>
      <c r="Q48" s="351">
        <v>17.89</v>
      </c>
      <c r="R48" s="352">
        <f t="shared" si="15"/>
        <v>164717.78</v>
      </c>
      <c r="S48" s="342">
        <f t="shared" si="16"/>
        <v>35.67</v>
      </c>
      <c r="T48" s="353"/>
      <c r="U48" s="353"/>
      <c r="V48" s="353"/>
      <c r="W48" s="354">
        <f t="shared" si="13"/>
        <v>164722.62</v>
      </c>
      <c r="X48" s="355"/>
      <c r="Y48" s="356"/>
      <c r="Z48" s="357"/>
      <c r="AA48" s="345">
        <f t="shared" si="14"/>
        <v>40.510000000000005</v>
      </c>
      <c r="AB48" s="1"/>
    </row>
    <row r="49" spans="1:131" x14ac:dyDescent="0.25">
      <c r="A49" s="76">
        <v>6</v>
      </c>
      <c r="B49" s="297" t="s">
        <v>321</v>
      </c>
      <c r="C49" s="298"/>
      <c r="D49" s="298"/>
      <c r="E49" s="298"/>
      <c r="F49" s="299"/>
      <c r="G49" s="300"/>
      <c r="H49" s="300"/>
      <c r="I49" s="300"/>
      <c r="J49" s="300"/>
      <c r="K49" s="300"/>
      <c r="L49" s="300"/>
      <c r="M49" s="269">
        <v>39683</v>
      </c>
      <c r="N49" s="301">
        <v>17.78</v>
      </c>
      <c r="O49" s="302">
        <v>22.62</v>
      </c>
      <c r="P49" s="271">
        <v>164700</v>
      </c>
      <c r="Q49" s="290">
        <v>20.61</v>
      </c>
      <c r="R49" s="303">
        <f t="shared" si="15"/>
        <v>164717.78</v>
      </c>
      <c r="S49" s="259">
        <f t="shared" si="16"/>
        <v>38.39</v>
      </c>
      <c r="T49" s="304"/>
      <c r="U49" s="304"/>
      <c r="V49" s="304"/>
      <c r="W49" s="294">
        <f t="shared" si="13"/>
        <v>164722.62</v>
      </c>
      <c r="X49" s="305"/>
      <c r="Y49" s="283"/>
      <c r="Z49" s="206"/>
      <c r="AA49" s="224">
        <f t="shared" si="14"/>
        <v>43.230000000000004</v>
      </c>
      <c r="AB49" s="1"/>
    </row>
    <row r="50" spans="1:131" x14ac:dyDescent="0.25">
      <c r="A50" s="216">
        <v>7</v>
      </c>
      <c r="B50" s="368" t="s">
        <v>366</v>
      </c>
      <c r="C50" s="365"/>
      <c r="D50" s="365"/>
      <c r="E50" s="365"/>
      <c r="F50" s="366"/>
      <c r="G50" s="369"/>
      <c r="H50" s="369"/>
      <c r="I50" s="369"/>
      <c r="J50" s="369"/>
      <c r="K50" s="369"/>
      <c r="L50" s="369"/>
      <c r="M50" s="370"/>
      <c r="N50" s="371"/>
      <c r="O50" s="350">
        <v>22.62</v>
      </c>
      <c r="P50" s="337">
        <v>164700</v>
      </c>
      <c r="Q50" s="351">
        <v>21.27</v>
      </c>
      <c r="R50" s="352">
        <f t="shared" si="15"/>
        <v>164700</v>
      </c>
      <c r="S50" s="342">
        <f t="shared" si="16"/>
        <v>21.27</v>
      </c>
      <c r="T50" s="353"/>
      <c r="U50" s="353"/>
      <c r="V50" s="353"/>
      <c r="W50" s="354">
        <f t="shared" si="13"/>
        <v>164722.62</v>
      </c>
      <c r="X50" s="355"/>
      <c r="Y50" s="356"/>
      <c r="Z50" s="357"/>
      <c r="AA50" s="345">
        <f t="shared" si="14"/>
        <v>43.89</v>
      </c>
      <c r="AB50" s="1"/>
    </row>
    <row r="51" spans="1:131" x14ac:dyDescent="0.25">
      <c r="A51" s="243">
        <v>8</v>
      </c>
      <c r="B51" s="364" t="s">
        <v>367</v>
      </c>
      <c r="C51" s="365"/>
      <c r="D51" s="365"/>
      <c r="E51" s="365"/>
      <c r="F51" s="366"/>
      <c r="G51" s="367"/>
      <c r="H51" s="367"/>
      <c r="I51" s="367"/>
      <c r="J51" s="367"/>
      <c r="K51" s="367"/>
      <c r="L51" s="367"/>
      <c r="M51" s="367"/>
      <c r="N51" s="367"/>
      <c r="O51" s="350">
        <v>22.62</v>
      </c>
      <c r="P51" s="337">
        <v>164700</v>
      </c>
      <c r="Q51" s="351">
        <v>13.09</v>
      </c>
      <c r="R51" s="352">
        <f>N51+P51</f>
        <v>164700</v>
      </c>
      <c r="S51" s="342">
        <f>SUM(N51+Q51)</f>
        <v>13.09</v>
      </c>
      <c r="T51" s="353"/>
      <c r="U51" s="353"/>
      <c r="V51" s="353"/>
      <c r="W51" s="354">
        <f>SUM(O51+P51)</f>
        <v>164722.62</v>
      </c>
      <c r="X51" s="355"/>
      <c r="Y51" s="356"/>
      <c r="Z51" s="357"/>
      <c r="AA51" s="345">
        <f>SUM(O51+Q51)</f>
        <v>35.71</v>
      </c>
      <c r="AB51" s="1"/>
    </row>
    <row r="52" spans="1:131" x14ac:dyDescent="0.25">
      <c r="A52" s="216">
        <v>8</v>
      </c>
      <c r="B52" s="358" t="s">
        <v>315</v>
      </c>
      <c r="C52" s="359"/>
      <c r="D52" s="359"/>
      <c r="E52" s="359"/>
      <c r="F52" s="360"/>
      <c r="G52" s="336"/>
      <c r="H52" s="336"/>
      <c r="I52" s="336"/>
      <c r="J52" s="336"/>
      <c r="K52" s="336"/>
      <c r="L52" s="336"/>
      <c r="M52" s="340">
        <v>44095</v>
      </c>
      <c r="N52" s="361">
        <v>19.75</v>
      </c>
      <c r="O52" s="362">
        <v>25.13</v>
      </c>
      <c r="P52" s="337">
        <v>80100</v>
      </c>
      <c r="Q52" s="351">
        <v>12.36</v>
      </c>
      <c r="R52" s="352">
        <f>N52+P52</f>
        <v>80119.75</v>
      </c>
      <c r="S52" s="342">
        <f>SUM(N52+Q52)</f>
        <v>32.11</v>
      </c>
      <c r="T52" s="353"/>
      <c r="U52" s="353"/>
      <c r="V52" s="353"/>
      <c r="W52" s="354">
        <f t="shared" ref="W52" si="21">SUM(O52+P52)</f>
        <v>80125.13</v>
      </c>
      <c r="X52" s="354" t="e">
        <f>ROUND(W52/#REF!,-1)</f>
        <v>#REF!</v>
      </c>
      <c r="Y52" s="354"/>
      <c r="Z52" s="363"/>
      <c r="AA52" s="345">
        <f t="shared" ref="AA52" si="22">SUM(O52+Q52)</f>
        <v>37.489999999999995</v>
      </c>
      <c r="AB52" s="1"/>
    </row>
    <row r="53" spans="1:131" x14ac:dyDescent="0.25">
      <c r="A53" s="943" t="s">
        <v>322</v>
      </c>
      <c r="B53" s="943"/>
      <c r="C53" s="943"/>
      <c r="D53" s="943"/>
      <c r="E53" s="943"/>
      <c r="F53" s="943"/>
      <c r="G53" s="943"/>
      <c r="H53" s="943"/>
      <c r="I53" s="943"/>
      <c r="J53" s="943"/>
      <c r="K53" s="943"/>
      <c r="L53" s="943"/>
      <c r="M53" s="943"/>
      <c r="N53" s="943"/>
      <c r="O53" s="943"/>
      <c r="P53" s="943"/>
      <c r="Q53" s="943"/>
      <c r="R53" s="943"/>
      <c r="S53" s="943"/>
      <c r="T53" s="943"/>
      <c r="U53" s="943"/>
      <c r="V53" s="943"/>
      <c r="W53" s="943"/>
      <c r="X53" s="943"/>
      <c r="Y53" s="943"/>
      <c r="Z53" s="943"/>
      <c r="AA53" s="944"/>
      <c r="AB53" s="1"/>
    </row>
    <row r="54" spans="1:131" x14ac:dyDescent="0.25">
      <c r="A54" s="216">
        <v>1</v>
      </c>
      <c r="B54" s="939" t="s">
        <v>323</v>
      </c>
      <c r="C54" s="940"/>
      <c r="D54" s="940"/>
      <c r="E54" s="940"/>
      <c r="F54" s="941"/>
      <c r="G54" s="472"/>
      <c r="H54" s="472"/>
      <c r="I54" s="472"/>
      <c r="J54" s="472"/>
      <c r="K54" s="472"/>
      <c r="L54" s="472"/>
      <c r="M54" s="472"/>
      <c r="N54" s="473">
        <v>31.5</v>
      </c>
      <c r="O54" s="473">
        <v>40.1</v>
      </c>
      <c r="P54" s="474">
        <v>52000</v>
      </c>
      <c r="Q54" s="473">
        <v>3.98</v>
      </c>
      <c r="R54" s="448">
        <f>N54+P54</f>
        <v>52031.5</v>
      </c>
      <c r="S54" s="475">
        <f>SUM(N54+Q54)</f>
        <v>35.479999999999997</v>
      </c>
      <c r="T54" s="448"/>
      <c r="U54" s="448"/>
      <c r="V54" s="448"/>
      <c r="W54" s="440">
        <f>SUM(O54+P54)</f>
        <v>52040.1</v>
      </c>
      <c r="X54" s="440" t="e">
        <f>ROUND(W54/#REF!,-1)</f>
        <v>#REF!</v>
      </c>
      <c r="Y54" s="476"/>
      <c r="Z54" s="477"/>
      <c r="AA54" s="395">
        <f>SUM(O54+Q54)</f>
        <v>44.08</v>
      </c>
      <c r="AB54" s="1"/>
    </row>
    <row r="55" spans="1:131" x14ac:dyDescent="0.25">
      <c r="A55" s="216">
        <v>2</v>
      </c>
      <c r="B55" s="939" t="s">
        <v>324</v>
      </c>
      <c r="C55" s="940"/>
      <c r="D55" s="940"/>
      <c r="E55" s="940"/>
      <c r="F55" s="941"/>
      <c r="G55" s="472"/>
      <c r="H55" s="472"/>
      <c r="I55" s="472"/>
      <c r="J55" s="472"/>
      <c r="K55" s="472"/>
      <c r="L55" s="472"/>
      <c r="M55" s="472"/>
      <c r="N55" s="473">
        <v>39.380000000000003</v>
      </c>
      <c r="O55" s="473">
        <v>50.12</v>
      </c>
      <c r="P55" s="474">
        <v>52000</v>
      </c>
      <c r="Q55" s="473">
        <v>3.98</v>
      </c>
      <c r="R55" s="448">
        <f>N55+P55</f>
        <v>52039.38</v>
      </c>
      <c r="S55" s="475">
        <f>SUM(N55+Q55)</f>
        <v>43.36</v>
      </c>
      <c r="T55" s="448"/>
      <c r="U55" s="448"/>
      <c r="V55" s="448"/>
      <c r="W55" s="440">
        <f>SUM(O55+P55)</f>
        <v>52050.12</v>
      </c>
      <c r="X55" s="440" t="e">
        <f>ROUND(W55/#REF!,-1)</f>
        <v>#REF!</v>
      </c>
      <c r="Y55" s="476"/>
      <c r="Z55" s="477"/>
      <c r="AA55" s="395">
        <f>SUM(O55+Q55)</f>
        <v>54.099999999999994</v>
      </c>
      <c r="AB55" s="1"/>
    </row>
    <row r="56" spans="1:131" x14ac:dyDescent="0.25">
      <c r="A56" s="216"/>
      <c r="B56" s="936" t="s">
        <v>325</v>
      </c>
      <c r="C56" s="937"/>
      <c r="D56" s="937"/>
      <c r="E56" s="937"/>
      <c r="F56" s="938"/>
      <c r="G56" s="95"/>
      <c r="H56" s="95"/>
      <c r="I56" s="95"/>
      <c r="J56" s="95"/>
      <c r="K56" s="95"/>
      <c r="L56" s="95"/>
      <c r="M56" s="95"/>
      <c r="N56" s="306"/>
      <c r="O56" s="306"/>
      <c r="P56" s="307"/>
      <c r="Q56" s="306"/>
      <c r="R56" s="304"/>
      <c r="S56" s="308"/>
      <c r="T56" s="304"/>
      <c r="U56" s="304"/>
      <c r="V56" s="304"/>
      <c r="W56" s="294"/>
      <c r="X56" s="294"/>
      <c r="Y56" s="309"/>
      <c r="Z56" s="310"/>
      <c r="AA56" s="224"/>
      <c r="AB56" s="1"/>
    </row>
    <row r="57" spans="1:131" x14ac:dyDescent="0.25">
      <c r="A57" s="216">
        <v>3</v>
      </c>
      <c r="B57" s="936" t="s">
        <v>326</v>
      </c>
      <c r="C57" s="937"/>
      <c r="D57" s="937"/>
      <c r="E57" s="937"/>
      <c r="F57" s="938"/>
      <c r="G57" s="95"/>
      <c r="H57" s="95"/>
      <c r="I57" s="95"/>
      <c r="J57" s="95"/>
      <c r="K57" s="95"/>
      <c r="L57" s="95"/>
      <c r="M57" s="95"/>
      <c r="N57" s="306">
        <v>31.5</v>
      </c>
      <c r="O57" s="306">
        <v>40.1</v>
      </c>
      <c r="P57" s="307">
        <v>45700</v>
      </c>
      <c r="Q57" s="306">
        <v>6.41</v>
      </c>
      <c r="R57" s="304">
        <f t="shared" ref="R57:R62" si="23">N57+P57</f>
        <v>45731.5</v>
      </c>
      <c r="S57" s="308">
        <f t="shared" ref="S57:S62" si="24">SUM(N57+Q57)</f>
        <v>37.909999999999997</v>
      </c>
      <c r="T57" s="304"/>
      <c r="U57" s="304"/>
      <c r="V57" s="304"/>
      <c r="W57" s="294">
        <f t="shared" ref="W57:W62" si="25">SUM(O57+P57)</f>
        <v>45740.1</v>
      </c>
      <c r="X57" s="294" t="e">
        <f>ROUND(W57/#REF!,-1)</f>
        <v>#REF!</v>
      </c>
      <c r="Y57" s="309"/>
      <c r="Z57" s="310"/>
      <c r="AA57" s="224">
        <f t="shared" ref="AA57:AA62" si="26">SUM(O57+Q57)</f>
        <v>46.510000000000005</v>
      </c>
      <c r="AB57" s="1"/>
    </row>
    <row r="58" spans="1:131" x14ac:dyDescent="0.25">
      <c r="A58" s="216">
        <v>4</v>
      </c>
      <c r="B58" s="936" t="s">
        <v>327</v>
      </c>
      <c r="C58" s="937"/>
      <c r="D58" s="937"/>
      <c r="E58" s="937"/>
      <c r="F58" s="938"/>
      <c r="G58" s="95"/>
      <c r="H58" s="95"/>
      <c r="I58" s="95"/>
      <c r="J58" s="95"/>
      <c r="K58" s="95"/>
      <c r="L58" s="95"/>
      <c r="M58" s="95"/>
      <c r="N58" s="306">
        <v>31.5</v>
      </c>
      <c r="O58" s="306">
        <v>40.1</v>
      </c>
      <c r="P58" s="307">
        <v>45700</v>
      </c>
      <c r="Q58" s="306">
        <v>6.65</v>
      </c>
      <c r="R58" s="304">
        <f t="shared" si="23"/>
        <v>45731.5</v>
      </c>
      <c r="S58" s="308">
        <f t="shared" si="24"/>
        <v>38.15</v>
      </c>
      <c r="T58" s="304"/>
      <c r="U58" s="304"/>
      <c r="V58" s="304"/>
      <c r="W58" s="294">
        <f t="shared" si="25"/>
        <v>45740.1</v>
      </c>
      <c r="X58" s="294" t="e">
        <f>ROUND(W58/#REF!,-1)</f>
        <v>#REF!</v>
      </c>
      <c r="Y58" s="309"/>
      <c r="Z58" s="310"/>
      <c r="AA58" s="224">
        <f t="shared" si="26"/>
        <v>46.75</v>
      </c>
      <c r="AB58" s="1"/>
    </row>
    <row r="59" spans="1:131" x14ac:dyDescent="0.25">
      <c r="A59" s="216">
        <v>5</v>
      </c>
      <c r="B59" s="936" t="s">
        <v>328</v>
      </c>
      <c r="C59" s="937"/>
      <c r="D59" s="937"/>
      <c r="E59" s="937"/>
      <c r="F59" s="938"/>
      <c r="G59" s="95"/>
      <c r="H59" s="95"/>
      <c r="I59" s="95"/>
      <c r="J59" s="95"/>
      <c r="K59" s="95"/>
      <c r="L59" s="95"/>
      <c r="M59" s="95"/>
      <c r="N59" s="306">
        <v>31.5</v>
      </c>
      <c r="O59" s="306">
        <v>40.1</v>
      </c>
      <c r="P59" s="307">
        <v>81400</v>
      </c>
      <c r="Q59" s="306">
        <v>12.41</v>
      </c>
      <c r="R59" s="304">
        <f t="shared" si="23"/>
        <v>81431.5</v>
      </c>
      <c r="S59" s="308">
        <f t="shared" si="24"/>
        <v>43.91</v>
      </c>
      <c r="T59" s="304"/>
      <c r="U59" s="304"/>
      <c r="V59" s="304"/>
      <c r="W59" s="294">
        <f t="shared" si="25"/>
        <v>81440.100000000006</v>
      </c>
      <c r="X59" s="294" t="e">
        <f>ROUND(W59/#REF!,-1)</f>
        <v>#REF!</v>
      </c>
      <c r="Y59" s="309"/>
      <c r="Z59" s="310"/>
      <c r="AA59" s="224">
        <f t="shared" si="26"/>
        <v>52.510000000000005</v>
      </c>
      <c r="AB59" s="1"/>
    </row>
    <row r="60" spans="1:131" x14ac:dyDescent="0.25">
      <c r="A60" s="216">
        <v>6</v>
      </c>
      <c r="B60" s="936" t="s">
        <v>329</v>
      </c>
      <c r="C60" s="937"/>
      <c r="D60" s="937"/>
      <c r="E60" s="937"/>
      <c r="F60" s="938"/>
      <c r="G60" s="95"/>
      <c r="H60" s="95"/>
      <c r="I60" s="95"/>
      <c r="J60" s="95"/>
      <c r="K60" s="95"/>
      <c r="L60" s="95"/>
      <c r="M60" s="95"/>
      <c r="N60" s="306">
        <v>31.5</v>
      </c>
      <c r="O60" s="306">
        <v>40.1</v>
      </c>
      <c r="P60" s="307">
        <v>81400</v>
      </c>
      <c r="Q60" s="306">
        <v>12.41</v>
      </c>
      <c r="R60" s="304">
        <f t="shared" si="23"/>
        <v>81431.5</v>
      </c>
      <c r="S60" s="308">
        <f t="shared" si="24"/>
        <v>43.91</v>
      </c>
      <c r="T60" s="304"/>
      <c r="U60" s="304"/>
      <c r="V60" s="304"/>
      <c r="W60" s="294">
        <f t="shared" si="25"/>
        <v>81440.100000000006</v>
      </c>
      <c r="X60" s="294" t="e">
        <f>ROUND(W60/#REF!,-1)</f>
        <v>#REF!</v>
      </c>
      <c r="Y60" s="309"/>
      <c r="Z60" s="310"/>
      <c r="AA60" s="224">
        <f t="shared" si="26"/>
        <v>52.510000000000005</v>
      </c>
      <c r="AB60" s="1"/>
    </row>
    <row r="61" spans="1:131" x14ac:dyDescent="0.25">
      <c r="A61" s="216">
        <v>7</v>
      </c>
      <c r="B61" s="936" t="s">
        <v>330</v>
      </c>
      <c r="C61" s="937"/>
      <c r="D61" s="937"/>
      <c r="E61" s="937"/>
      <c r="F61" s="938"/>
      <c r="G61" s="95"/>
      <c r="H61" s="95"/>
      <c r="I61" s="95"/>
      <c r="J61" s="95"/>
      <c r="K61" s="95"/>
      <c r="L61" s="95"/>
      <c r="M61" s="95"/>
      <c r="N61" s="306">
        <v>31.5</v>
      </c>
      <c r="O61" s="306">
        <v>40.1</v>
      </c>
      <c r="P61" s="307">
        <v>81400</v>
      </c>
      <c r="Q61" s="306">
        <v>12.41</v>
      </c>
      <c r="R61" s="304">
        <f t="shared" si="23"/>
        <v>81431.5</v>
      </c>
      <c r="S61" s="308">
        <f t="shared" si="24"/>
        <v>43.91</v>
      </c>
      <c r="T61" s="304"/>
      <c r="U61" s="304"/>
      <c r="V61" s="304"/>
      <c r="W61" s="294">
        <f t="shared" si="25"/>
        <v>81440.100000000006</v>
      </c>
      <c r="X61" s="294" t="e">
        <f>ROUND(W61/#REF!,-1)</f>
        <v>#REF!</v>
      </c>
      <c r="Y61" s="309"/>
      <c r="Z61" s="310"/>
      <c r="AA61" s="224">
        <f t="shared" si="26"/>
        <v>52.510000000000005</v>
      </c>
      <c r="AB61" s="1"/>
    </row>
    <row r="62" spans="1:131" x14ac:dyDescent="0.25">
      <c r="A62" s="216">
        <v>8</v>
      </c>
      <c r="B62" s="936" t="s">
        <v>331</v>
      </c>
      <c r="C62" s="937"/>
      <c r="D62" s="937"/>
      <c r="E62" s="937"/>
      <c r="F62" s="938"/>
      <c r="G62" s="95"/>
      <c r="H62" s="95"/>
      <c r="I62" s="95"/>
      <c r="J62" s="95"/>
      <c r="K62" s="95"/>
      <c r="L62" s="95"/>
      <c r="M62" s="95"/>
      <c r="N62" s="306">
        <v>31.5</v>
      </c>
      <c r="O62" s="306">
        <v>40.1</v>
      </c>
      <c r="P62" s="307">
        <v>81400</v>
      </c>
      <c r="Q62" s="306">
        <v>12.41</v>
      </c>
      <c r="R62" s="304">
        <f t="shared" si="23"/>
        <v>81431.5</v>
      </c>
      <c r="S62" s="308">
        <f t="shared" si="24"/>
        <v>43.91</v>
      </c>
      <c r="T62" s="304"/>
      <c r="U62" s="304"/>
      <c r="V62" s="304"/>
      <c r="W62" s="294">
        <f t="shared" si="25"/>
        <v>81440.100000000006</v>
      </c>
      <c r="X62" s="294" t="e">
        <f>ROUND(W62/#REF!,-1)</f>
        <v>#REF!</v>
      </c>
      <c r="Y62" s="309"/>
      <c r="Z62" s="310"/>
      <c r="AA62" s="224">
        <f t="shared" si="26"/>
        <v>52.510000000000005</v>
      </c>
      <c r="AB62" s="1"/>
    </row>
    <row r="63" spans="1:131" x14ac:dyDescent="0.25">
      <c r="A63" s="945" t="s">
        <v>332</v>
      </c>
      <c r="B63" s="945"/>
      <c r="C63" s="945"/>
      <c r="D63" s="945"/>
      <c r="E63" s="945"/>
      <c r="F63" s="945"/>
      <c r="G63" s="945"/>
      <c r="H63" s="945"/>
      <c r="I63" s="945"/>
      <c r="J63" s="945"/>
      <c r="K63" s="945"/>
      <c r="L63" s="945"/>
      <c r="M63" s="945"/>
      <c r="N63" s="945"/>
      <c r="O63" s="945"/>
      <c r="P63" s="945"/>
      <c r="Q63" s="945"/>
      <c r="R63" s="945"/>
      <c r="S63" s="945"/>
      <c r="T63" s="945"/>
      <c r="U63" s="945"/>
      <c r="V63" s="945"/>
      <c r="W63" s="945"/>
      <c r="X63" s="945"/>
      <c r="Y63" s="945"/>
      <c r="Z63" s="945"/>
      <c r="AA63" s="946"/>
      <c r="AB63" s="1"/>
    </row>
    <row r="64" spans="1:131" s="245" customFormat="1" x14ac:dyDescent="0.25">
      <c r="A64" s="425">
        <v>1</v>
      </c>
      <c r="B64" s="939" t="s">
        <v>333</v>
      </c>
      <c r="C64" s="940"/>
      <c r="D64" s="940"/>
      <c r="E64" s="940"/>
      <c r="F64" s="941"/>
      <c r="G64" s="472"/>
      <c r="H64" s="472"/>
      <c r="I64" s="472"/>
      <c r="J64" s="472"/>
      <c r="K64" s="472"/>
      <c r="L64" s="472"/>
      <c r="M64" s="472"/>
      <c r="N64" s="473">
        <v>51.58</v>
      </c>
      <c r="O64" s="473">
        <v>65.66</v>
      </c>
      <c r="P64" s="474">
        <v>52000</v>
      </c>
      <c r="Q64" s="473">
        <v>4.54</v>
      </c>
      <c r="R64" s="448">
        <f>N64+P64</f>
        <v>52051.58</v>
      </c>
      <c r="S64" s="475">
        <v>62.13</v>
      </c>
      <c r="T64" s="448"/>
      <c r="U64" s="448"/>
      <c r="V64" s="448"/>
      <c r="W64" s="440">
        <f>SUM(O64+P64)</f>
        <v>52065.66</v>
      </c>
      <c r="X64" s="440" t="e">
        <f>ROUND(W64/#REF!,-1)</f>
        <v>#REF!</v>
      </c>
      <c r="Y64" s="476"/>
      <c r="Z64" s="477"/>
      <c r="AA64" s="395">
        <f>SUM(O64+Q64)</f>
        <v>70.2</v>
      </c>
      <c r="AB64" s="1" t="s">
        <v>408</v>
      </c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</row>
    <row r="65" spans="1:131" s="245" customFormat="1" x14ac:dyDescent="0.25">
      <c r="A65" s="425"/>
      <c r="B65" s="469" t="s">
        <v>334</v>
      </c>
      <c r="C65" s="470"/>
      <c r="D65" s="470"/>
      <c r="E65" s="470"/>
      <c r="F65" s="471"/>
      <c r="G65" s="472">
        <v>37.33</v>
      </c>
      <c r="H65" s="472">
        <v>6.13</v>
      </c>
      <c r="I65" s="472">
        <v>43.46</v>
      </c>
      <c r="J65" s="472" t="s">
        <v>335</v>
      </c>
      <c r="K65" s="472" t="s">
        <v>336</v>
      </c>
      <c r="L65" s="472"/>
      <c r="M65" s="472"/>
      <c r="N65" s="473">
        <v>34.42</v>
      </c>
      <c r="O65" s="473">
        <v>43.77</v>
      </c>
      <c r="P65" s="474">
        <v>6.13</v>
      </c>
      <c r="Q65" s="478">
        <v>4.54</v>
      </c>
      <c r="R65" s="396">
        <v>43.46</v>
      </c>
      <c r="S65" s="396" t="s">
        <v>335</v>
      </c>
      <c r="T65" s="396" t="s">
        <v>336</v>
      </c>
      <c r="U65" s="448"/>
      <c r="V65" s="448"/>
      <c r="W65" s="440"/>
      <c r="X65" s="440"/>
      <c r="Y65" s="476"/>
      <c r="Z65" s="477"/>
      <c r="AA65" s="395">
        <f>SUM(O65+Q65)</f>
        <v>48.31</v>
      </c>
      <c r="AB65" s="1" t="s">
        <v>408</v>
      </c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</row>
    <row r="66" spans="1:131" s="245" customFormat="1" x14ac:dyDescent="0.25">
      <c r="A66" s="425">
        <v>2</v>
      </c>
      <c r="B66" s="939" t="s">
        <v>337</v>
      </c>
      <c r="C66" s="940"/>
      <c r="D66" s="940"/>
      <c r="E66" s="940"/>
      <c r="F66" s="941"/>
      <c r="G66" s="472"/>
      <c r="H66" s="472"/>
      <c r="I66" s="472"/>
      <c r="J66" s="472"/>
      <c r="K66" s="472"/>
      <c r="L66" s="472"/>
      <c r="M66" s="472"/>
      <c r="N66" s="473">
        <v>51.58</v>
      </c>
      <c r="O66" s="473">
        <v>65.66</v>
      </c>
      <c r="P66" s="474">
        <v>52000</v>
      </c>
      <c r="Q66" s="473">
        <v>4.54</v>
      </c>
      <c r="R66" s="448">
        <f>N66+P66</f>
        <v>52051.58</v>
      </c>
      <c r="S66" s="475">
        <v>62.13</v>
      </c>
      <c r="T66" s="448"/>
      <c r="U66" s="448"/>
      <c r="V66" s="448"/>
      <c r="W66" s="440">
        <f>SUM(O66+P66)</f>
        <v>52065.66</v>
      </c>
      <c r="X66" s="440" t="e">
        <f>ROUND(W66/#REF!,-1)</f>
        <v>#REF!</v>
      </c>
      <c r="Y66" s="476"/>
      <c r="Z66" s="477"/>
      <c r="AA66" s="395">
        <f>SUM(O66+Q66)</f>
        <v>70.2</v>
      </c>
      <c r="AB66" s="1" t="s">
        <v>408</v>
      </c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</row>
    <row r="67" spans="1:131" s="245" customFormat="1" x14ac:dyDescent="0.25">
      <c r="A67" s="216"/>
      <c r="B67" s="936" t="s">
        <v>325</v>
      </c>
      <c r="C67" s="937"/>
      <c r="D67" s="937"/>
      <c r="E67" s="937"/>
      <c r="F67" s="938"/>
      <c r="G67" s="95"/>
      <c r="H67" s="95"/>
      <c r="I67" s="95"/>
      <c r="J67" s="95"/>
      <c r="K67" s="95"/>
      <c r="L67" s="95"/>
      <c r="M67" s="95"/>
      <c r="N67" s="306"/>
      <c r="O67" s="306"/>
      <c r="P67" s="307"/>
      <c r="Q67" s="306"/>
      <c r="R67" s="304"/>
      <c r="S67" s="308"/>
      <c r="T67" s="304"/>
      <c r="U67" s="304"/>
      <c r="V67" s="304"/>
      <c r="W67" s="294"/>
      <c r="X67" s="294"/>
      <c r="Y67" s="309"/>
      <c r="Z67" s="310"/>
      <c r="AA67" s="224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</row>
    <row r="68" spans="1:131" s="245" customFormat="1" x14ac:dyDescent="0.25">
      <c r="A68" s="216">
        <v>3</v>
      </c>
      <c r="B68" s="936" t="s">
        <v>338</v>
      </c>
      <c r="C68" s="937"/>
      <c r="D68" s="937"/>
      <c r="E68" s="937"/>
      <c r="F68" s="938"/>
      <c r="G68" s="95"/>
      <c r="H68" s="95"/>
      <c r="I68" s="95"/>
      <c r="J68" s="95"/>
      <c r="K68" s="95"/>
      <c r="L68" s="95"/>
      <c r="M68" s="95"/>
      <c r="N68" s="306">
        <v>51.58</v>
      </c>
      <c r="O68" s="306">
        <v>65.66</v>
      </c>
      <c r="P68" s="307">
        <v>81400</v>
      </c>
      <c r="Q68" s="306">
        <v>7.38</v>
      </c>
      <c r="R68" s="304">
        <f>N68+P68</f>
        <v>81451.58</v>
      </c>
      <c r="S68" s="308">
        <f>SUM(O68+Q68)</f>
        <v>73.039999999999992</v>
      </c>
      <c r="T68" s="304"/>
      <c r="U68" s="304"/>
      <c r="V68" s="304"/>
      <c r="W68" s="294">
        <f>SUM(O68+P68)</f>
        <v>81465.66</v>
      </c>
      <c r="X68" s="294" t="e">
        <f>ROUND(W68/#REF!,-1)</f>
        <v>#REF!</v>
      </c>
      <c r="Y68" s="309"/>
      <c r="Z68" s="310"/>
      <c r="AA68" s="224">
        <f>SUM(O68+Q68)</f>
        <v>73.039999999999992</v>
      </c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</row>
    <row r="69" spans="1:131" s="245" customFormat="1" x14ac:dyDescent="0.25">
      <c r="A69" s="216">
        <v>4</v>
      </c>
      <c r="B69" s="936" t="s">
        <v>329</v>
      </c>
      <c r="C69" s="937"/>
      <c r="D69" s="937"/>
      <c r="E69" s="937"/>
      <c r="F69" s="938"/>
      <c r="G69" s="95"/>
      <c r="H69" s="95"/>
      <c r="I69" s="95"/>
      <c r="J69" s="95"/>
      <c r="K69" s="95"/>
      <c r="L69" s="95"/>
      <c r="M69" s="95"/>
      <c r="N69" s="306">
        <v>51.58</v>
      </c>
      <c r="O69" s="306">
        <v>65.66</v>
      </c>
      <c r="P69" s="307">
        <v>81400</v>
      </c>
      <c r="Q69" s="306">
        <v>14.26</v>
      </c>
      <c r="R69" s="304">
        <f>N69+P69</f>
        <v>81451.58</v>
      </c>
      <c r="S69" s="308">
        <f>SUM(O69+Q69)</f>
        <v>79.92</v>
      </c>
      <c r="T69" s="304"/>
      <c r="U69" s="304"/>
      <c r="V69" s="304"/>
      <c r="W69" s="294">
        <f>SUM(O69+P69)</f>
        <v>81465.66</v>
      </c>
      <c r="X69" s="294" t="e">
        <f>ROUND(W69/#REF!,-1)</f>
        <v>#REF!</v>
      </c>
      <c r="Y69" s="309"/>
      <c r="Z69" s="310"/>
      <c r="AA69" s="224">
        <f>SUM(O69+Q69)</f>
        <v>79.92</v>
      </c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</row>
    <row r="70" spans="1:131" s="245" customFormat="1" x14ac:dyDescent="0.25">
      <c r="A70" s="216">
        <v>5</v>
      </c>
      <c r="B70" s="936" t="s">
        <v>339</v>
      </c>
      <c r="C70" s="937"/>
      <c r="D70" s="937"/>
      <c r="E70" s="937"/>
      <c r="F70" s="938"/>
      <c r="G70" s="95"/>
      <c r="H70" s="95"/>
      <c r="I70" s="95"/>
      <c r="J70" s="95"/>
      <c r="K70" s="95"/>
      <c r="L70" s="95"/>
      <c r="M70" s="95"/>
      <c r="N70" s="306">
        <v>51.58</v>
      </c>
      <c r="O70" s="306">
        <v>65.66</v>
      </c>
      <c r="P70" s="307">
        <v>81400</v>
      </c>
      <c r="Q70" s="306">
        <v>10.82</v>
      </c>
      <c r="R70" s="304">
        <f>N70+P70</f>
        <v>81451.58</v>
      </c>
      <c r="S70" s="308">
        <f>SUM(O70+Q70)</f>
        <v>76.47999999999999</v>
      </c>
      <c r="T70" s="304"/>
      <c r="U70" s="304"/>
      <c r="V70" s="304"/>
      <c r="W70" s="294">
        <f>SUM(O70+P70)</f>
        <v>81465.66</v>
      </c>
      <c r="X70" s="294" t="e">
        <f>ROUND(W70/#REF!,-1)</f>
        <v>#REF!</v>
      </c>
      <c r="Y70" s="309"/>
      <c r="Z70" s="310"/>
      <c r="AA70" s="224">
        <f>SUM(O70+Q70)</f>
        <v>76.47999999999999</v>
      </c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</row>
    <row r="71" spans="1:131" s="245" customFormat="1" x14ac:dyDescent="0.25">
      <c r="A71" s="216"/>
      <c r="B71" s="936"/>
      <c r="C71" s="937"/>
      <c r="D71" s="937"/>
      <c r="E71" s="937"/>
      <c r="F71" s="938"/>
      <c r="G71" s="95"/>
      <c r="H71" s="95"/>
      <c r="I71" s="95"/>
      <c r="J71" s="95"/>
      <c r="K71" s="95"/>
      <c r="L71" s="95"/>
      <c r="M71" s="95"/>
      <c r="N71" s="306"/>
      <c r="O71" s="306"/>
      <c r="P71" s="307"/>
      <c r="Q71" s="306"/>
      <c r="R71" s="304"/>
      <c r="S71" s="308">
        <f>SUM(O71+Q71)</f>
        <v>0</v>
      </c>
      <c r="T71" s="304"/>
      <c r="U71" s="304"/>
      <c r="V71" s="304"/>
      <c r="W71" s="294"/>
      <c r="X71" s="294"/>
      <c r="Y71" s="309"/>
      <c r="Z71" s="310"/>
      <c r="AA71" s="224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</row>
    <row r="72" spans="1:131" s="245" customFormat="1" x14ac:dyDescent="0.25">
      <c r="A72" s="943" t="s">
        <v>340</v>
      </c>
      <c r="B72" s="943"/>
      <c r="C72" s="943"/>
      <c r="D72" s="943"/>
      <c r="E72" s="943"/>
      <c r="F72" s="943"/>
      <c r="G72" s="943"/>
      <c r="H72" s="943"/>
      <c r="I72" s="943"/>
      <c r="J72" s="943"/>
      <c r="K72" s="943"/>
      <c r="L72" s="943"/>
      <c r="M72" s="943"/>
      <c r="N72" s="943"/>
      <c r="O72" s="943"/>
      <c r="P72" s="943"/>
      <c r="Q72" s="943"/>
      <c r="R72" s="943"/>
      <c r="S72" s="943"/>
      <c r="T72" s="943"/>
      <c r="U72" s="943"/>
      <c r="V72" s="943"/>
      <c r="W72" s="943"/>
      <c r="X72" s="943"/>
      <c r="Y72" s="943"/>
      <c r="Z72" s="943"/>
      <c r="AA72" s="944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</row>
    <row r="73" spans="1:131" s="245" customFormat="1" x14ac:dyDescent="0.25">
      <c r="A73" s="216">
        <v>1</v>
      </c>
      <c r="B73" s="936" t="s">
        <v>341</v>
      </c>
      <c r="C73" s="937"/>
      <c r="D73" s="937"/>
      <c r="E73" s="937"/>
      <c r="F73" s="937"/>
      <c r="G73" s="311"/>
      <c r="H73" s="312"/>
      <c r="I73" s="312"/>
      <c r="J73" s="312"/>
      <c r="K73" s="312"/>
      <c r="L73" s="312"/>
      <c r="M73" s="312"/>
      <c r="N73" s="313">
        <v>27.64</v>
      </c>
      <c r="O73" s="313">
        <v>35.19</v>
      </c>
      <c r="P73" s="314">
        <v>10300</v>
      </c>
      <c r="Q73" s="313">
        <v>1.41</v>
      </c>
      <c r="R73" s="314">
        <f>SUM(N73+P73)</f>
        <v>10327.64</v>
      </c>
      <c r="S73" s="313">
        <f>SUM(N73+Q73)</f>
        <v>29.05</v>
      </c>
      <c r="T73" s="314"/>
      <c r="U73" s="314"/>
      <c r="V73" s="314"/>
      <c r="W73" s="315">
        <f>SUM(O73+P73)</f>
        <v>10335.19</v>
      </c>
      <c r="X73" s="316" t="e">
        <f>ROUND(W73/#REF!,-1)</f>
        <v>#REF!</v>
      </c>
      <c r="Y73" s="316"/>
      <c r="Z73" s="317"/>
      <c r="AA73" s="224">
        <f>SUM(O73+Q73)</f>
        <v>36.599999999999994</v>
      </c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</row>
    <row r="74" spans="1:131" s="245" customFormat="1" x14ac:dyDescent="0.25">
      <c r="A74" s="216">
        <v>2</v>
      </c>
      <c r="B74" s="936" t="s">
        <v>342</v>
      </c>
      <c r="C74" s="937"/>
      <c r="D74" s="937"/>
      <c r="E74" s="937"/>
      <c r="F74" s="938"/>
      <c r="G74" s="318"/>
      <c r="H74" s="318"/>
      <c r="I74" s="318"/>
      <c r="J74" s="318"/>
      <c r="K74" s="318"/>
      <c r="L74" s="318"/>
      <c r="M74" s="318"/>
      <c r="N74" s="313">
        <v>27.64</v>
      </c>
      <c r="O74" s="313">
        <v>35.19</v>
      </c>
      <c r="P74" s="314">
        <v>10300</v>
      </c>
      <c r="Q74" s="313">
        <v>1.41</v>
      </c>
      <c r="R74" s="314">
        <f>SUM(N74+P74)</f>
        <v>10327.64</v>
      </c>
      <c r="S74" s="313">
        <f>SUM(N74+Q74)</f>
        <v>29.05</v>
      </c>
      <c r="T74" s="314"/>
      <c r="U74" s="314"/>
      <c r="V74" s="314"/>
      <c r="W74" s="319">
        <f>SUM(O74+P74)</f>
        <v>10335.19</v>
      </c>
      <c r="X74" s="316" t="e">
        <f>ROUND(W74/#REF!,-1)</f>
        <v>#REF!</v>
      </c>
      <c r="Y74" s="316"/>
      <c r="Z74" s="317"/>
      <c r="AA74" s="224">
        <f>SUM(O74+Q74)</f>
        <v>36.599999999999994</v>
      </c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</row>
    <row r="75" spans="1:131" s="245" customFormat="1" x14ac:dyDescent="0.25">
      <c r="A75" s="216">
        <v>3</v>
      </c>
      <c r="B75" s="933" t="s">
        <v>343</v>
      </c>
      <c r="C75" s="934"/>
      <c r="D75" s="934"/>
      <c r="E75" s="934"/>
      <c r="F75" s="935"/>
      <c r="G75" s="300"/>
      <c r="H75" s="300"/>
      <c r="I75" s="300"/>
      <c r="J75" s="300"/>
      <c r="K75" s="300"/>
      <c r="L75" s="300"/>
      <c r="M75" s="269"/>
      <c r="N75" s="313">
        <v>8.7799999999999994</v>
      </c>
      <c r="O75" s="313">
        <v>11.17</v>
      </c>
      <c r="P75" s="271">
        <v>3000</v>
      </c>
      <c r="Q75" s="313">
        <v>0.44</v>
      </c>
      <c r="R75" s="314">
        <f>SUM(N75+P75)</f>
        <v>3008.78</v>
      </c>
      <c r="S75" s="313">
        <f>SUM(N75+Q75)</f>
        <v>9.2199999999999989</v>
      </c>
      <c r="T75" s="314"/>
      <c r="U75" s="314"/>
      <c r="V75" s="314"/>
      <c r="W75" s="319">
        <f>SUM(O75+P75)</f>
        <v>3011.17</v>
      </c>
      <c r="X75" s="316" t="e">
        <f>ROUND(W75/#REF!,-1)</f>
        <v>#REF!</v>
      </c>
      <c r="Y75" s="316"/>
      <c r="Z75" s="317"/>
      <c r="AA75" s="224">
        <f>SUM(O75+Q75)</f>
        <v>11.61</v>
      </c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</row>
    <row r="76" spans="1:131" s="245" customFormat="1" x14ac:dyDescent="0.25">
      <c r="A76" s="943" t="s">
        <v>344</v>
      </c>
      <c r="B76" s="943"/>
      <c r="C76" s="943"/>
      <c r="D76" s="943"/>
      <c r="E76" s="943"/>
      <c r="F76" s="943"/>
      <c r="G76" s="943"/>
      <c r="H76" s="943"/>
      <c r="I76" s="943"/>
      <c r="J76" s="943"/>
      <c r="K76" s="943"/>
      <c r="L76" s="943"/>
      <c r="M76" s="943"/>
      <c r="N76" s="943"/>
      <c r="O76" s="943"/>
      <c r="P76" s="943"/>
      <c r="Q76" s="943"/>
      <c r="R76" s="943"/>
      <c r="S76" s="943"/>
      <c r="T76" s="943"/>
      <c r="U76" s="943"/>
      <c r="V76" s="943"/>
      <c r="W76" s="943"/>
      <c r="X76" s="943"/>
      <c r="Y76" s="943"/>
      <c r="Z76" s="943"/>
      <c r="AA76" s="944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</row>
    <row r="77" spans="1:131" s="245" customFormat="1" x14ac:dyDescent="0.25">
      <c r="A77" s="216">
        <v>1</v>
      </c>
      <c r="B77" s="936" t="s">
        <v>345</v>
      </c>
      <c r="C77" s="937"/>
      <c r="D77" s="937"/>
      <c r="E77" s="937"/>
      <c r="F77" s="938"/>
      <c r="G77" s="95"/>
      <c r="H77" s="95"/>
      <c r="I77" s="95"/>
      <c r="J77" s="95"/>
      <c r="K77" s="95"/>
      <c r="L77" s="95"/>
      <c r="M77" s="95"/>
      <c r="N77" s="306">
        <v>14.28</v>
      </c>
      <c r="O77" s="306">
        <v>18.18</v>
      </c>
      <c r="P77" s="320">
        <v>60600</v>
      </c>
      <c r="Q77" s="321">
        <v>8.9499999999999993</v>
      </c>
      <c r="R77" s="322">
        <f>N77+P77</f>
        <v>60614.28</v>
      </c>
      <c r="S77" s="313">
        <f>SUM(N77+Q77)</f>
        <v>23.229999999999997</v>
      </c>
      <c r="T77" s="304"/>
      <c r="U77" s="304"/>
      <c r="V77" s="304"/>
      <c r="W77" s="294">
        <f>SUM(O77+P77)</f>
        <v>60618.18</v>
      </c>
      <c r="X77" s="316" t="e">
        <f>ROUND(W77/#REF!,-1)</f>
        <v>#REF!</v>
      </c>
      <c r="Y77" s="95"/>
      <c r="Z77" s="19"/>
      <c r="AA77" s="224">
        <f>SUM(O77+Q77)</f>
        <v>27.13</v>
      </c>
      <c r="AB77" s="1">
        <v>40</v>
      </c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</row>
    <row r="78" spans="1:131" s="245" customFormat="1" x14ac:dyDescent="0.25">
      <c r="A78" s="216">
        <v>2</v>
      </c>
      <c r="B78" s="936" t="s">
        <v>346</v>
      </c>
      <c r="C78" s="937"/>
      <c r="D78" s="937"/>
      <c r="E78" s="937"/>
      <c r="F78" s="938"/>
      <c r="G78" s="95"/>
      <c r="H78" s="95"/>
      <c r="I78" s="95"/>
      <c r="J78" s="95"/>
      <c r="K78" s="95"/>
      <c r="L78" s="95"/>
      <c r="M78" s="95"/>
      <c r="N78" s="306">
        <v>17.86</v>
      </c>
      <c r="O78" s="306">
        <v>22.73</v>
      </c>
      <c r="P78" s="320">
        <v>91200</v>
      </c>
      <c r="Q78" s="321">
        <v>13.48</v>
      </c>
      <c r="R78" s="322">
        <f>N78+P78</f>
        <v>91217.86</v>
      </c>
      <c r="S78" s="313">
        <f>SUM(N78+Q78)</f>
        <v>31.34</v>
      </c>
      <c r="T78" s="304"/>
      <c r="U78" s="304"/>
      <c r="V78" s="304"/>
      <c r="W78" s="294">
        <f>SUM(O78+P78)</f>
        <v>91222.73</v>
      </c>
      <c r="X78" s="316" t="e">
        <f>ROUND(W78/#REF!,-1)</f>
        <v>#REF!</v>
      </c>
      <c r="Y78" s="95"/>
      <c r="Z78" s="19"/>
      <c r="AA78" s="224">
        <f>SUM(O78+Q78)</f>
        <v>36.21</v>
      </c>
      <c r="AB78" s="1">
        <v>50</v>
      </c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</row>
    <row r="79" spans="1:131" s="245" customFormat="1" x14ac:dyDescent="0.25">
      <c r="A79" s="216">
        <v>3</v>
      </c>
      <c r="B79" s="936" t="s">
        <v>347</v>
      </c>
      <c r="C79" s="937"/>
      <c r="D79" s="937"/>
      <c r="E79" s="937"/>
      <c r="F79" s="938"/>
      <c r="G79" s="95"/>
      <c r="H79" s="95"/>
      <c r="I79" s="95"/>
      <c r="J79" s="95"/>
      <c r="K79" s="95"/>
      <c r="L79" s="95"/>
      <c r="M79" s="95"/>
      <c r="N79" s="306">
        <v>17.86</v>
      </c>
      <c r="O79" s="306">
        <v>22.73</v>
      </c>
      <c r="P79" s="320">
        <v>91200</v>
      </c>
      <c r="Q79" s="321">
        <v>13.48</v>
      </c>
      <c r="R79" s="322">
        <f>N79+P79</f>
        <v>91217.86</v>
      </c>
      <c r="S79" s="313">
        <f>SUM(N79+Q79)</f>
        <v>31.34</v>
      </c>
      <c r="T79" s="304"/>
      <c r="U79" s="304"/>
      <c r="V79" s="304"/>
      <c r="W79" s="294">
        <f>SUM(O79+P79)</f>
        <v>91222.73</v>
      </c>
      <c r="X79" s="316" t="e">
        <f>ROUND(W79/#REF!,-1)</f>
        <v>#REF!</v>
      </c>
      <c r="Y79" s="95"/>
      <c r="Z79" s="19"/>
      <c r="AA79" s="224">
        <f>SUM(O79+Q79)</f>
        <v>36.21</v>
      </c>
      <c r="AB79" s="1">
        <v>50</v>
      </c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</row>
    <row r="80" spans="1:131" s="245" customFormat="1" x14ac:dyDescent="0.25">
      <c r="A80" s="216">
        <v>4</v>
      </c>
      <c r="B80" s="936" t="s">
        <v>348</v>
      </c>
      <c r="C80" s="937"/>
      <c r="D80" s="937"/>
      <c r="E80" s="937"/>
      <c r="F80" s="938"/>
      <c r="G80" s="95"/>
      <c r="H80" s="95"/>
      <c r="I80" s="95"/>
      <c r="J80" s="95"/>
      <c r="K80" s="95"/>
      <c r="L80" s="95"/>
      <c r="M80" s="95"/>
      <c r="N80" s="306">
        <v>14.28</v>
      </c>
      <c r="O80" s="306">
        <v>18.18</v>
      </c>
      <c r="P80" s="320">
        <v>60600</v>
      </c>
      <c r="Q80" s="321">
        <v>8.9499999999999993</v>
      </c>
      <c r="R80" s="322">
        <f>N80+P80</f>
        <v>60614.28</v>
      </c>
      <c r="S80" s="313">
        <f>SUM(N80+Q80)</f>
        <v>23.229999999999997</v>
      </c>
      <c r="T80" s="304"/>
      <c r="U80" s="304"/>
      <c r="V80" s="304"/>
      <c r="W80" s="294">
        <f>SUM(O80+P80)</f>
        <v>60618.18</v>
      </c>
      <c r="X80" s="316" t="e">
        <f>ROUND(W80/#REF!,-1)</f>
        <v>#REF!</v>
      </c>
      <c r="Y80" s="95"/>
      <c r="Z80" s="19"/>
      <c r="AA80" s="224">
        <f>SUM(O80+Q80)</f>
        <v>27.13</v>
      </c>
      <c r="AB80" s="1">
        <v>40</v>
      </c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</row>
    <row r="81" spans="1:131" s="245" customFormat="1" x14ac:dyDescent="0.25">
      <c r="A81" s="216">
        <v>5</v>
      </c>
      <c r="B81" s="936" t="s">
        <v>349</v>
      </c>
      <c r="C81" s="937"/>
      <c r="D81" s="937"/>
      <c r="E81" s="937"/>
      <c r="F81" s="938"/>
      <c r="G81" s="95"/>
      <c r="H81" s="95"/>
      <c r="I81" s="95"/>
      <c r="J81" s="95"/>
      <c r="K81" s="95"/>
      <c r="L81" s="95"/>
      <c r="M81" s="95"/>
      <c r="N81" s="306">
        <v>17.86</v>
      </c>
      <c r="O81" s="306">
        <v>22.73</v>
      </c>
      <c r="P81" s="320">
        <v>91200</v>
      </c>
      <c r="Q81" s="321">
        <v>13.48</v>
      </c>
      <c r="R81" s="322">
        <f>N81+P81</f>
        <v>91217.86</v>
      </c>
      <c r="S81" s="313">
        <f>SUM(N81+Q81)</f>
        <v>31.34</v>
      </c>
      <c r="T81" s="304"/>
      <c r="U81" s="304"/>
      <c r="V81" s="304"/>
      <c r="W81" s="294">
        <f>SUM(O81+P81)</f>
        <v>91222.73</v>
      </c>
      <c r="X81" s="316" t="e">
        <f>ROUND(W81/#REF!,-1)</f>
        <v>#REF!</v>
      </c>
      <c r="Y81" s="95"/>
      <c r="Z81" s="19"/>
      <c r="AA81" s="224">
        <f>SUM(O81+Q81)</f>
        <v>36.21</v>
      </c>
      <c r="AB81" s="1">
        <v>50</v>
      </c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</row>
    <row r="82" spans="1:131" s="245" customFormat="1" x14ac:dyDescent="0.25">
      <c r="A82" s="917" t="s">
        <v>350</v>
      </c>
      <c r="B82" s="918"/>
      <c r="C82" s="918"/>
      <c r="D82" s="918"/>
      <c r="E82" s="918"/>
      <c r="F82" s="918"/>
      <c r="G82" s="918"/>
      <c r="H82" s="918"/>
      <c r="I82" s="918"/>
      <c r="J82" s="918"/>
      <c r="K82" s="918"/>
      <c r="L82" s="918"/>
      <c r="M82" s="918"/>
      <c r="N82" s="918"/>
      <c r="O82" s="918"/>
      <c r="P82" s="918"/>
      <c r="Q82" s="918"/>
      <c r="R82" s="918"/>
      <c r="S82" s="918"/>
      <c r="T82" s="918"/>
      <c r="U82" s="918"/>
      <c r="V82" s="918"/>
      <c r="W82" s="918"/>
      <c r="X82" s="918"/>
      <c r="Y82" s="918"/>
      <c r="Z82" s="918"/>
      <c r="AA82" s="919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</row>
    <row r="83" spans="1:131" s="245" customFormat="1" x14ac:dyDescent="0.25">
      <c r="A83" s="335">
        <v>1</v>
      </c>
      <c r="B83" s="948" t="s">
        <v>351</v>
      </c>
      <c r="C83" s="949"/>
      <c r="D83" s="949"/>
      <c r="E83" s="949"/>
      <c r="F83" s="950"/>
      <c r="G83" s="367"/>
      <c r="H83" s="367"/>
      <c r="I83" s="367"/>
      <c r="J83" s="367"/>
      <c r="K83" s="367"/>
      <c r="L83" s="367"/>
      <c r="M83" s="367"/>
      <c r="N83" s="380">
        <v>55.28</v>
      </c>
      <c r="O83" s="380">
        <v>70.36</v>
      </c>
      <c r="P83" s="381"/>
      <c r="Q83" s="380">
        <v>5.45</v>
      </c>
      <c r="R83" s="352"/>
      <c r="S83" s="382">
        <f>SUM(O83+Q83)</f>
        <v>75.81</v>
      </c>
      <c r="T83" s="352"/>
      <c r="U83" s="352"/>
      <c r="V83" s="352"/>
      <c r="W83" s="354"/>
      <c r="X83" s="383"/>
      <c r="Y83" s="367"/>
      <c r="Z83" s="367"/>
      <c r="AA83" s="345">
        <f>SUM(O83+Q83)</f>
        <v>75.81</v>
      </c>
      <c r="AB83" s="210" t="s">
        <v>384</v>
      </c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</row>
    <row r="84" spans="1:131" s="245" customFormat="1" x14ac:dyDescent="0.25">
      <c r="A84" s="335">
        <v>2</v>
      </c>
      <c r="B84" s="948" t="s">
        <v>352</v>
      </c>
      <c r="C84" s="949"/>
      <c r="D84" s="949"/>
      <c r="E84" s="949"/>
      <c r="F84" s="950"/>
      <c r="G84" s="367"/>
      <c r="H84" s="367"/>
      <c r="I84" s="367"/>
      <c r="J84" s="367"/>
      <c r="K84" s="367"/>
      <c r="L84" s="367"/>
      <c r="M84" s="367"/>
      <c r="N84" s="380">
        <v>36.85</v>
      </c>
      <c r="O84" s="380">
        <v>46.91</v>
      </c>
      <c r="P84" s="381"/>
      <c r="Q84" s="380">
        <v>5.45</v>
      </c>
      <c r="R84" s="352"/>
      <c r="S84" s="382">
        <f>SUM(O84+Q84)</f>
        <v>52.36</v>
      </c>
      <c r="T84" s="352"/>
      <c r="U84" s="352"/>
      <c r="V84" s="352"/>
      <c r="W84" s="354"/>
      <c r="X84" s="383"/>
      <c r="Y84" s="367"/>
      <c r="Z84" s="367"/>
      <c r="AA84" s="345">
        <f>SUM(O84+Q84)</f>
        <v>52.36</v>
      </c>
      <c r="AB84" s="210" t="s">
        <v>384</v>
      </c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</row>
    <row r="85" spans="1:131" s="245" customFormat="1" x14ac:dyDescent="0.25">
      <c r="A85" s="335">
        <v>3</v>
      </c>
      <c r="B85" s="948" t="s">
        <v>353</v>
      </c>
      <c r="C85" s="949"/>
      <c r="D85" s="949"/>
      <c r="E85" s="949"/>
      <c r="F85" s="950"/>
      <c r="G85" s="367"/>
      <c r="H85" s="367"/>
      <c r="I85" s="367"/>
      <c r="J85" s="367"/>
      <c r="K85" s="367"/>
      <c r="L85" s="367"/>
      <c r="M85" s="367"/>
      <c r="N85" s="380">
        <v>36.85</v>
      </c>
      <c r="O85" s="380">
        <v>46.91</v>
      </c>
      <c r="P85" s="381"/>
      <c r="Q85" s="380">
        <v>5.55</v>
      </c>
      <c r="R85" s="352"/>
      <c r="S85" s="382">
        <f>SUM(O85+Q85)</f>
        <v>52.459999999999994</v>
      </c>
      <c r="T85" s="352"/>
      <c r="U85" s="352"/>
      <c r="V85" s="352"/>
      <c r="W85" s="354"/>
      <c r="X85" s="383"/>
      <c r="Y85" s="367"/>
      <c r="Z85" s="367"/>
      <c r="AA85" s="345">
        <f>SUM(O85+Q85)</f>
        <v>52.459999999999994</v>
      </c>
      <c r="AB85" s="210" t="s">
        <v>384</v>
      </c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131" s="245" customFormat="1" x14ac:dyDescent="0.25">
      <c r="A86" s="216"/>
      <c r="B86" s="936"/>
      <c r="C86" s="937"/>
      <c r="D86" s="937"/>
      <c r="E86" s="937"/>
      <c r="F86" s="938"/>
      <c r="G86" s="95"/>
      <c r="H86" s="95"/>
      <c r="I86" s="95"/>
      <c r="J86" s="95"/>
      <c r="K86" s="95"/>
      <c r="L86" s="95"/>
      <c r="M86" s="95"/>
      <c r="N86" s="306"/>
      <c r="O86" s="306"/>
      <c r="P86" s="307"/>
      <c r="Q86" s="306"/>
      <c r="R86" s="303"/>
      <c r="S86" s="323"/>
      <c r="T86" s="303"/>
      <c r="U86" s="303"/>
      <c r="V86" s="303"/>
      <c r="W86" s="294"/>
      <c r="X86" s="315"/>
      <c r="Y86" s="95"/>
      <c r="Z86" s="95"/>
      <c r="AA86" s="224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131" s="245" customFormat="1" x14ac:dyDescent="0.25">
      <c r="A87" s="951" t="s">
        <v>354</v>
      </c>
      <c r="B87" s="943"/>
      <c r="C87" s="943"/>
      <c r="D87" s="943"/>
      <c r="E87" s="943"/>
      <c r="F87" s="943"/>
      <c r="G87" s="943"/>
      <c r="H87" s="943"/>
      <c r="I87" s="943"/>
      <c r="J87" s="943"/>
      <c r="K87" s="943"/>
      <c r="L87" s="943"/>
      <c r="M87" s="943"/>
      <c r="N87" s="943"/>
      <c r="O87" s="943"/>
      <c r="P87" s="943"/>
      <c r="Q87" s="943"/>
      <c r="R87" s="943"/>
      <c r="S87" s="943"/>
      <c r="T87" s="943"/>
      <c r="U87" s="943"/>
      <c r="V87" s="943"/>
      <c r="W87" s="943"/>
      <c r="X87" s="943"/>
      <c r="Y87" s="943"/>
      <c r="Z87" s="943"/>
      <c r="AA87" s="944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131" s="245" customFormat="1" x14ac:dyDescent="0.25">
      <c r="A88" s="324">
        <v>1</v>
      </c>
      <c r="B88" s="952" t="s">
        <v>355</v>
      </c>
      <c r="C88" s="953"/>
      <c r="D88" s="953"/>
      <c r="E88" s="953"/>
      <c r="F88" s="954"/>
      <c r="G88" s="60"/>
      <c r="H88" s="60"/>
      <c r="I88" s="60"/>
      <c r="J88" s="60"/>
      <c r="K88" s="60"/>
      <c r="L88" s="60"/>
      <c r="M88" s="60"/>
      <c r="N88" s="325">
        <v>18.43</v>
      </c>
      <c r="O88" s="326">
        <v>23.45</v>
      </c>
      <c r="P88" s="327"/>
      <c r="Q88" s="328">
        <v>8.5</v>
      </c>
      <c r="R88" s="329"/>
      <c r="S88" s="330">
        <f>SUM(O88+Q88)</f>
        <v>31.95</v>
      </c>
      <c r="T88" s="329"/>
      <c r="U88" s="329"/>
      <c r="V88" s="329"/>
      <c r="W88" s="331"/>
      <c r="X88" s="332"/>
      <c r="Y88" s="332"/>
      <c r="Z88" s="332"/>
      <c r="AA88" s="333">
        <v>31.95</v>
      </c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131" s="245" customFormat="1" x14ac:dyDescent="0.25">
      <c r="A89" s="947" t="s">
        <v>356</v>
      </c>
      <c r="B89" s="947"/>
      <c r="C89" s="947"/>
      <c r="D89" s="947"/>
      <c r="E89" s="947"/>
      <c r="F89" s="947"/>
      <c r="G89" s="947"/>
      <c r="H89" s="947"/>
      <c r="I89" s="947"/>
      <c r="J89" s="947"/>
      <c r="K89" s="947"/>
      <c r="L89" s="947"/>
      <c r="M89" s="947"/>
      <c r="N89" s="947"/>
      <c r="O89" s="947"/>
      <c r="P89" s="947"/>
      <c r="Q89" s="947"/>
      <c r="R89" s="947"/>
      <c r="S89" s="947"/>
      <c r="T89" s="947"/>
      <c r="U89" s="947"/>
      <c r="V89" s="947"/>
      <c r="W89" s="947"/>
      <c r="X89" s="947"/>
      <c r="Y89" s="947"/>
      <c r="Z89" s="947"/>
      <c r="AA89" s="947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131" s="245" customFormat="1" x14ac:dyDescent="0.25">
      <c r="A90" s="334">
        <v>1</v>
      </c>
      <c r="B90" s="50" t="s">
        <v>357</v>
      </c>
      <c r="C90" s="50"/>
      <c r="D90" s="50"/>
      <c r="E90" s="50"/>
      <c r="F90" s="50"/>
      <c r="G90" s="50"/>
      <c r="H90" s="50"/>
      <c r="I90" s="50"/>
      <c r="J90" s="258"/>
      <c r="K90" s="258"/>
      <c r="L90" s="258"/>
      <c r="M90" s="248">
        <v>5</v>
      </c>
      <c r="N90" s="248">
        <v>4.38</v>
      </c>
      <c r="O90" s="250">
        <v>5.86</v>
      </c>
      <c r="P90" s="251">
        <v>2800</v>
      </c>
      <c r="Q90" s="251">
        <v>0.28999999999999998</v>
      </c>
      <c r="R90" s="252">
        <f t="shared" ref="R90:R95" si="27">SUM(M90+P90)</f>
        <v>2805</v>
      </c>
      <c r="S90" s="253">
        <f t="shared" ref="S90:S95" si="28">SUM(O90+Q90)</f>
        <v>6.15</v>
      </c>
      <c r="T90" s="254"/>
      <c r="U90" s="255">
        <v>5.26</v>
      </c>
      <c r="V90" s="256">
        <v>4.22</v>
      </c>
      <c r="W90" s="254"/>
      <c r="X90" s="254"/>
      <c r="Y90" s="254"/>
      <c r="Z90" s="254"/>
      <c r="AA90" s="257">
        <f t="shared" ref="AA90:AA95" si="29">SUM(O90+Q90)</f>
        <v>6.15</v>
      </c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131" x14ac:dyDescent="0.25">
      <c r="A91" s="95">
        <v>2</v>
      </c>
      <c r="B91" s="61" t="s">
        <v>358</v>
      </c>
      <c r="C91" s="51"/>
      <c r="D91" s="51"/>
      <c r="E91" s="51"/>
      <c r="F91" s="95"/>
      <c r="G91" s="95"/>
      <c r="H91" s="95"/>
      <c r="I91" s="95"/>
      <c r="J91" s="95"/>
      <c r="K91" s="95"/>
      <c r="L91" s="95"/>
      <c r="M91" s="248">
        <v>22</v>
      </c>
      <c r="N91" s="249">
        <v>25</v>
      </c>
      <c r="O91" s="250">
        <v>30</v>
      </c>
      <c r="P91" s="251">
        <v>0</v>
      </c>
      <c r="Q91" s="127"/>
      <c r="R91" s="252">
        <f t="shared" si="27"/>
        <v>22</v>
      </c>
      <c r="S91" s="253">
        <f t="shared" si="28"/>
        <v>30</v>
      </c>
      <c r="T91" s="254"/>
      <c r="U91" s="255">
        <f>SUM(M91+Q91)</f>
        <v>22</v>
      </c>
      <c r="V91" s="256">
        <f>SUM(O91+Q91)</f>
        <v>30</v>
      </c>
      <c r="W91" s="254"/>
      <c r="X91" s="254"/>
      <c r="Y91" s="254"/>
      <c r="Z91" s="254"/>
      <c r="AA91" s="257">
        <f t="shared" si="29"/>
        <v>30</v>
      </c>
      <c r="AB91" s="1"/>
    </row>
    <row r="92" spans="1:131" x14ac:dyDescent="0.25">
      <c r="A92" s="95">
        <v>3</v>
      </c>
      <c r="B92" s="54" t="s">
        <v>359</v>
      </c>
      <c r="C92" s="54"/>
      <c r="D92" s="54"/>
      <c r="E92" s="54"/>
      <c r="F92" s="54"/>
      <c r="G92" s="50"/>
      <c r="H92" s="50"/>
      <c r="I92" s="50"/>
      <c r="J92" s="258"/>
      <c r="K92" s="258"/>
      <c r="L92" s="258"/>
      <c r="M92" s="248">
        <v>36</v>
      </c>
      <c r="N92" s="259">
        <v>37.5</v>
      </c>
      <c r="O92" s="250">
        <v>45</v>
      </c>
      <c r="P92" s="251">
        <v>0</v>
      </c>
      <c r="Q92" s="127"/>
      <c r="R92" s="252">
        <f t="shared" si="27"/>
        <v>36</v>
      </c>
      <c r="S92" s="253">
        <f t="shared" si="28"/>
        <v>45</v>
      </c>
      <c r="T92" s="254"/>
      <c r="U92" s="255">
        <f>SUM(M92+Q92)</f>
        <v>36</v>
      </c>
      <c r="V92" s="256">
        <f>SUM(O92+Q92)</f>
        <v>45</v>
      </c>
      <c r="W92" s="254"/>
      <c r="X92" s="254"/>
      <c r="Y92" s="254"/>
      <c r="Z92" s="254"/>
      <c r="AA92" s="257">
        <f t="shared" si="29"/>
        <v>45</v>
      </c>
      <c r="AB92" s="1"/>
    </row>
    <row r="93" spans="1:131" x14ac:dyDescent="0.25">
      <c r="A93" s="95">
        <v>4</v>
      </c>
      <c r="B93" s="54" t="s">
        <v>360</v>
      </c>
      <c r="C93" s="54"/>
      <c r="D93" s="54"/>
      <c r="E93" s="54"/>
      <c r="F93" s="54"/>
      <c r="G93" s="50"/>
      <c r="H93" s="50"/>
      <c r="I93" s="50"/>
      <c r="J93" s="258"/>
      <c r="K93" s="258"/>
      <c r="L93" s="258"/>
      <c r="M93" s="248">
        <v>48</v>
      </c>
      <c r="N93" s="259">
        <v>50</v>
      </c>
      <c r="O93" s="250">
        <v>60</v>
      </c>
      <c r="P93" s="251">
        <v>0</v>
      </c>
      <c r="Q93" s="127"/>
      <c r="R93" s="252">
        <f t="shared" si="27"/>
        <v>48</v>
      </c>
      <c r="S93" s="253">
        <f t="shared" si="28"/>
        <v>60</v>
      </c>
      <c r="T93" s="254"/>
      <c r="U93" s="255">
        <f>SUM(M93+Q93)</f>
        <v>48</v>
      </c>
      <c r="V93" s="256">
        <f>SUM(O93+Q93)</f>
        <v>60</v>
      </c>
      <c r="W93" s="254"/>
      <c r="X93" s="254"/>
      <c r="Y93" s="254"/>
      <c r="Z93" s="254"/>
      <c r="AA93" s="257">
        <f t="shared" si="29"/>
        <v>60</v>
      </c>
      <c r="AB93" s="1"/>
    </row>
    <row r="94" spans="1:131" x14ac:dyDescent="0.25">
      <c r="A94" s="95">
        <v>5</v>
      </c>
      <c r="B94" s="54" t="s">
        <v>361</v>
      </c>
      <c r="C94" s="54"/>
      <c r="D94" s="54"/>
      <c r="E94" s="54"/>
      <c r="F94" s="54"/>
      <c r="G94" s="54"/>
      <c r="H94" s="54"/>
      <c r="I94" s="54"/>
      <c r="J94" s="260"/>
      <c r="K94" s="260"/>
      <c r="L94" s="260"/>
      <c r="M94" s="259">
        <v>60</v>
      </c>
      <c r="N94" s="250">
        <v>62.5</v>
      </c>
      <c r="O94" s="250">
        <v>75</v>
      </c>
      <c r="P94" s="251">
        <v>0</v>
      </c>
      <c r="Q94" s="127"/>
      <c r="R94" s="252">
        <f t="shared" si="27"/>
        <v>60</v>
      </c>
      <c r="S94" s="253">
        <f t="shared" si="28"/>
        <v>75</v>
      </c>
      <c r="T94" s="254"/>
      <c r="U94" s="255">
        <f>SUM(M94+Q94)</f>
        <v>60</v>
      </c>
      <c r="V94" s="256">
        <f>SUM(O94+Q94)</f>
        <v>75</v>
      </c>
      <c r="W94" s="254"/>
      <c r="X94" s="254"/>
      <c r="Y94" s="254"/>
      <c r="Z94" s="254"/>
      <c r="AA94" s="257">
        <f t="shared" si="29"/>
        <v>75</v>
      </c>
      <c r="AB94" s="1"/>
    </row>
    <row r="95" spans="1:131" x14ac:dyDescent="0.25">
      <c r="A95" s="95">
        <v>6</v>
      </c>
      <c r="B95" s="54" t="s">
        <v>362</v>
      </c>
      <c r="C95" s="54"/>
      <c r="D95" s="54"/>
      <c r="E95" s="54"/>
      <c r="F95" s="54"/>
      <c r="G95" s="54"/>
      <c r="H95" s="54"/>
      <c r="I95" s="54"/>
      <c r="J95" s="260"/>
      <c r="K95" s="260"/>
      <c r="L95" s="260"/>
      <c r="M95" s="259">
        <v>72</v>
      </c>
      <c r="N95" s="250">
        <v>75</v>
      </c>
      <c r="O95" s="250">
        <v>90</v>
      </c>
      <c r="P95" s="251">
        <v>0</v>
      </c>
      <c r="Q95" s="127"/>
      <c r="R95" s="252">
        <f t="shared" si="27"/>
        <v>72</v>
      </c>
      <c r="S95" s="253">
        <f t="shared" si="28"/>
        <v>90</v>
      </c>
      <c r="T95" s="254"/>
      <c r="U95" s="255">
        <f>SUM(M95+Q95)</f>
        <v>72</v>
      </c>
      <c r="V95" s="256">
        <f>SUM(O95+Q95)</f>
        <v>90</v>
      </c>
      <c r="W95" s="254"/>
      <c r="X95" s="254"/>
      <c r="Y95" s="254"/>
      <c r="Z95" s="254"/>
      <c r="AA95" s="257">
        <f t="shared" si="29"/>
        <v>90</v>
      </c>
      <c r="AB95" s="1"/>
    </row>
    <row r="97" spans="4:16" x14ac:dyDescent="0.25">
      <c r="D97" s="1" t="s">
        <v>277</v>
      </c>
      <c r="E97" s="1"/>
      <c r="F97" s="1"/>
      <c r="G97" s="1"/>
      <c r="H97" s="1"/>
      <c r="I97" s="920" t="s">
        <v>278</v>
      </c>
      <c r="J97" s="920"/>
      <c r="O97" s="920" t="s">
        <v>278</v>
      </c>
      <c r="P97" s="920"/>
    </row>
  </sheetData>
  <mergeCells count="58">
    <mergeCell ref="I97:J97"/>
    <mergeCell ref="O97:P97"/>
    <mergeCell ref="A89:AA89"/>
    <mergeCell ref="B83:F83"/>
    <mergeCell ref="B84:F84"/>
    <mergeCell ref="B85:F85"/>
    <mergeCell ref="B86:F86"/>
    <mergeCell ref="A87:AA87"/>
    <mergeCell ref="B88:F88"/>
    <mergeCell ref="A82:AA82"/>
    <mergeCell ref="B71:F71"/>
    <mergeCell ref="A72:AA72"/>
    <mergeCell ref="B73:F73"/>
    <mergeCell ref="B74:F74"/>
    <mergeCell ref="B75:F75"/>
    <mergeCell ref="A76:AA76"/>
    <mergeCell ref="B77:F77"/>
    <mergeCell ref="B78:F78"/>
    <mergeCell ref="B79:F79"/>
    <mergeCell ref="B80:F80"/>
    <mergeCell ref="B81:F81"/>
    <mergeCell ref="B70:F70"/>
    <mergeCell ref="B58:F58"/>
    <mergeCell ref="B59:F59"/>
    <mergeCell ref="B60:F60"/>
    <mergeCell ref="B61:F61"/>
    <mergeCell ref="B62:F62"/>
    <mergeCell ref="A63:AA63"/>
    <mergeCell ref="B64:F64"/>
    <mergeCell ref="B66:F66"/>
    <mergeCell ref="B67:F67"/>
    <mergeCell ref="B68:F68"/>
    <mergeCell ref="B69:F69"/>
    <mergeCell ref="B57:F57"/>
    <mergeCell ref="A34:W34"/>
    <mergeCell ref="B35:F35"/>
    <mergeCell ref="B36:F36"/>
    <mergeCell ref="B37:F37"/>
    <mergeCell ref="A42:AA42"/>
    <mergeCell ref="B43:F43"/>
    <mergeCell ref="B44:F44"/>
    <mergeCell ref="A53:AA53"/>
    <mergeCell ref="B54:F54"/>
    <mergeCell ref="B55:F55"/>
    <mergeCell ref="B56:F56"/>
    <mergeCell ref="A33:AA33"/>
    <mergeCell ref="Q9:AD9"/>
    <mergeCell ref="A7:AA7"/>
    <mergeCell ref="P11:Q11"/>
    <mergeCell ref="R11:S11"/>
    <mergeCell ref="W11:AA11"/>
    <mergeCell ref="A13:AA13"/>
    <mergeCell ref="B16:F16"/>
    <mergeCell ref="B21:F21"/>
    <mergeCell ref="B27:F27"/>
    <mergeCell ref="B31:F31"/>
    <mergeCell ref="B32:F32"/>
    <mergeCell ref="B19:F19"/>
  </mergeCells>
  <pageMargins left="0" right="0" top="0" bottom="0" header="0" footer="0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0"/>
  <sheetViews>
    <sheetView workbookViewId="0">
      <selection activeCell="B25" sqref="B25:F25"/>
    </sheetView>
  </sheetViews>
  <sheetFormatPr defaultRowHeight="15" x14ac:dyDescent="0.25"/>
  <cols>
    <col min="1" max="1" width="3.140625" customWidth="1"/>
    <col min="6" max="6" width="24" customWidth="1"/>
    <col min="7" max="15" width="9.140625" hidden="1" customWidth="1"/>
    <col min="16" max="16" width="19.140625" customWidth="1"/>
    <col min="17" max="23" width="9.140625" hidden="1" customWidth="1"/>
    <col min="24" max="24" width="19.7109375" customWidth="1"/>
    <col min="25" max="26" width="9.140625" hidden="1" customWidth="1"/>
  </cols>
  <sheetData>
    <row r="2" spans="1:27" x14ac:dyDescent="0.25">
      <c r="A2" s="139"/>
      <c r="B2" s="140" t="s">
        <v>243</v>
      </c>
      <c r="C2" s="140"/>
      <c r="D2" s="140"/>
      <c r="E2" s="141"/>
      <c r="F2" s="141"/>
      <c r="G2" s="142"/>
      <c r="H2" s="141"/>
      <c r="I2" s="141"/>
      <c r="J2" s="142"/>
      <c r="K2" s="142"/>
      <c r="L2" s="143"/>
      <c r="M2" s="143"/>
      <c r="N2" s="143"/>
      <c r="O2" s="143"/>
      <c r="P2" s="143"/>
      <c r="Q2" s="880"/>
      <c r="R2" s="880"/>
      <c r="S2" s="880"/>
      <c r="T2" s="880"/>
      <c r="U2" s="880"/>
      <c r="V2" s="880"/>
      <c r="W2" s="880"/>
      <c r="X2" s="880"/>
      <c r="Y2" s="880"/>
      <c r="Z2" s="144"/>
    </row>
    <row r="3" spans="1:27" x14ac:dyDescent="0.25">
      <c r="A3" s="145" t="s">
        <v>244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125"/>
      <c r="V3" s="148"/>
      <c r="W3" s="148"/>
      <c r="X3" s="149"/>
      <c r="Y3" s="150"/>
      <c r="Z3" s="148"/>
    </row>
    <row r="4" spans="1:27" x14ac:dyDescent="0.25">
      <c r="A4" s="121"/>
      <c r="B4" s="151"/>
      <c r="C4" s="151"/>
      <c r="D4" s="151"/>
      <c r="E4" s="151"/>
      <c r="F4" s="151"/>
      <c r="G4" s="4" t="s">
        <v>6</v>
      </c>
      <c r="H4" s="5"/>
      <c r="I4" s="6" t="s">
        <v>6</v>
      </c>
      <c r="J4" s="955" t="s">
        <v>7</v>
      </c>
      <c r="K4" s="956"/>
      <c r="L4" s="848" t="s">
        <v>8</v>
      </c>
      <c r="M4" s="850"/>
      <c r="N4" s="233"/>
      <c r="O4" s="233"/>
      <c r="P4" s="848" t="s">
        <v>10</v>
      </c>
      <c r="Q4" s="849"/>
      <c r="R4" s="849"/>
      <c r="S4" s="849"/>
      <c r="T4" s="849"/>
      <c r="U4" s="849"/>
      <c r="V4" s="850"/>
      <c r="W4" s="234"/>
      <c r="X4" s="845" t="s">
        <v>10</v>
      </c>
      <c r="Y4" s="846"/>
      <c r="Z4" s="847"/>
      <c r="AA4" s="232"/>
    </row>
    <row r="5" spans="1:27" x14ac:dyDescent="0.25">
      <c r="A5" s="121"/>
      <c r="B5" s="151"/>
      <c r="C5" s="151"/>
      <c r="D5" s="151"/>
      <c r="E5" s="151"/>
      <c r="F5" s="151"/>
      <c r="G5" s="11" t="s">
        <v>11</v>
      </c>
      <c r="H5" s="12"/>
      <c r="I5" s="11" t="s">
        <v>12</v>
      </c>
      <c r="J5" s="13" t="s">
        <v>13</v>
      </c>
      <c r="K5" s="14" t="s">
        <v>14</v>
      </c>
      <c r="L5" s="15" t="s">
        <v>15</v>
      </c>
      <c r="M5" s="16" t="s">
        <v>16</v>
      </c>
      <c r="N5" s="16"/>
      <c r="O5" s="16"/>
      <c r="P5" s="15" t="s">
        <v>11</v>
      </c>
      <c r="Q5" s="17" t="s">
        <v>17</v>
      </c>
      <c r="R5" s="17"/>
      <c r="S5" s="15" t="s">
        <v>15</v>
      </c>
      <c r="T5" s="17"/>
      <c r="U5" s="17" t="s">
        <v>16</v>
      </c>
      <c r="V5" s="17" t="s">
        <v>16</v>
      </c>
      <c r="W5" s="17"/>
      <c r="X5" s="15" t="s">
        <v>12</v>
      </c>
      <c r="Y5" s="15" t="s">
        <v>16</v>
      </c>
      <c r="Z5" s="15" t="s">
        <v>17</v>
      </c>
    </row>
    <row r="6" spans="1:27" x14ac:dyDescent="0.25">
      <c r="A6" s="44">
        <v>1</v>
      </c>
      <c r="B6" s="871" t="s">
        <v>245</v>
      </c>
      <c r="C6" s="872"/>
      <c r="D6" s="872"/>
      <c r="E6" s="872"/>
      <c r="F6" s="873"/>
      <c r="G6" s="223">
        <v>8.6300000000000008</v>
      </c>
      <c r="H6" s="153"/>
      <c r="I6" s="154">
        <v>12.75</v>
      </c>
      <c r="J6" s="155">
        <v>5300</v>
      </c>
      <c r="K6" s="155">
        <v>0.69</v>
      </c>
      <c r="L6" s="72">
        <f t="shared" ref="L6:L15" si="0">G6+J6</f>
        <v>5308.63</v>
      </c>
      <c r="M6" s="58">
        <f t="shared" ref="M6:M15" si="1">ROUND(G6-G6*5%+J6,-2)</f>
        <v>5300</v>
      </c>
      <c r="N6" s="58"/>
      <c r="O6" s="58"/>
      <c r="P6" s="240">
        <f>SUM(G6+K6)</f>
        <v>9.32</v>
      </c>
      <c r="Q6" s="156">
        <v>4.28</v>
      </c>
      <c r="R6" s="58"/>
      <c r="S6" s="30">
        <f t="shared" ref="S6:S15" si="2">SUM(I6+J6)</f>
        <v>5312.75</v>
      </c>
      <c r="T6" s="157"/>
      <c r="U6" s="125">
        <f t="shared" ref="U6:U15" si="3">ROUND(I6-I6*5%+J6,-2)</f>
        <v>5300</v>
      </c>
      <c r="V6" s="33">
        <f>SUM(G6-G6*5%+K6)</f>
        <v>8.8885000000000005</v>
      </c>
      <c r="W6" s="33"/>
      <c r="X6" s="34">
        <f>SUM(I6+K6)</f>
        <v>13.44</v>
      </c>
      <c r="Y6" s="97">
        <f>SUM(I6-I6*5%+K6)</f>
        <v>12.8025</v>
      </c>
      <c r="Z6" s="36">
        <f>SUM(I6-I6*5%+K6)</f>
        <v>12.8025</v>
      </c>
    </row>
    <row r="7" spans="1:27" x14ac:dyDescent="0.25">
      <c r="A7" s="44">
        <v>2</v>
      </c>
      <c r="B7" s="871" t="s">
        <v>246</v>
      </c>
      <c r="C7" s="872"/>
      <c r="D7" s="872"/>
      <c r="E7" s="872"/>
      <c r="F7" s="873"/>
      <c r="G7" s="223">
        <v>8.6300000000000008</v>
      </c>
      <c r="H7" s="153"/>
      <c r="I7" s="154">
        <v>12.75</v>
      </c>
      <c r="J7" s="155">
        <v>5300</v>
      </c>
      <c r="K7" s="155">
        <v>0.69</v>
      </c>
      <c r="L7" s="72">
        <f t="shared" si="0"/>
        <v>5308.63</v>
      </c>
      <c r="M7" s="58">
        <f t="shared" si="1"/>
        <v>5300</v>
      </c>
      <c r="N7" s="58"/>
      <c r="O7" s="58"/>
      <c r="P7" s="240">
        <f t="shared" ref="P7:P15" si="4">SUM(G7+K7)</f>
        <v>9.32</v>
      </c>
      <c r="Q7" s="156">
        <v>4.28</v>
      </c>
      <c r="R7" s="58"/>
      <c r="S7" s="30">
        <f t="shared" si="2"/>
        <v>5312.75</v>
      </c>
      <c r="T7" s="157"/>
      <c r="U7" s="125">
        <f t="shared" si="3"/>
        <v>5300</v>
      </c>
      <c r="V7" s="33">
        <f t="shared" ref="V7:V33" si="5">SUM(G7-G7*5%+K7)</f>
        <v>8.8885000000000005</v>
      </c>
      <c r="W7" s="33"/>
      <c r="X7" s="34">
        <f t="shared" ref="X7:X28" si="6">SUM(I7+K7)</f>
        <v>13.44</v>
      </c>
      <c r="Y7" s="35">
        <f t="shared" ref="Y7:Y33" si="7">SUM(I7-I7*5%+K7)</f>
        <v>12.8025</v>
      </c>
      <c r="Z7" s="36">
        <f t="shared" ref="Z7:Z31" si="8">SUM(I7-I7*5%+K7)</f>
        <v>12.8025</v>
      </c>
    </row>
    <row r="8" spans="1:27" x14ac:dyDescent="0.25">
      <c r="A8" s="44">
        <v>3</v>
      </c>
      <c r="B8" s="871" t="s">
        <v>247</v>
      </c>
      <c r="C8" s="872"/>
      <c r="D8" s="872"/>
      <c r="E8" s="872"/>
      <c r="F8" s="873"/>
      <c r="G8" s="223">
        <v>5.82</v>
      </c>
      <c r="H8" s="153"/>
      <c r="I8" s="154">
        <v>8.5</v>
      </c>
      <c r="J8" s="155">
        <v>5300</v>
      </c>
      <c r="K8" s="155">
        <v>0.69</v>
      </c>
      <c r="L8" s="72">
        <f t="shared" si="0"/>
        <v>5305.82</v>
      </c>
      <c r="M8" s="58">
        <f t="shared" si="1"/>
        <v>5300</v>
      </c>
      <c r="N8" s="58"/>
      <c r="O8" s="58"/>
      <c r="P8" s="240">
        <f t="shared" si="4"/>
        <v>6.51</v>
      </c>
      <c r="Q8" s="156">
        <v>3.03</v>
      </c>
      <c r="R8" s="58"/>
      <c r="S8" s="30">
        <f t="shared" si="2"/>
        <v>5308.5</v>
      </c>
      <c r="T8" s="157"/>
      <c r="U8" s="125">
        <f t="shared" si="3"/>
        <v>5300</v>
      </c>
      <c r="V8" s="33">
        <f t="shared" si="5"/>
        <v>6.2189999999999994</v>
      </c>
      <c r="W8" s="33"/>
      <c r="X8" s="34">
        <f t="shared" si="6"/>
        <v>9.19</v>
      </c>
      <c r="Y8" s="35">
        <f t="shared" si="7"/>
        <v>8.7649999999999988</v>
      </c>
      <c r="Z8" s="36">
        <f t="shared" si="8"/>
        <v>8.7649999999999988</v>
      </c>
    </row>
    <row r="9" spans="1:27" x14ac:dyDescent="0.25">
      <c r="A9" s="44">
        <v>4</v>
      </c>
      <c r="B9" s="896" t="s">
        <v>248</v>
      </c>
      <c r="C9" s="897"/>
      <c r="D9" s="897"/>
      <c r="E9" s="897"/>
      <c r="F9" s="898"/>
      <c r="G9" s="223">
        <v>11.75</v>
      </c>
      <c r="H9" s="158"/>
      <c r="I9" s="154">
        <v>28.82</v>
      </c>
      <c r="J9" s="159">
        <v>6400</v>
      </c>
      <c r="K9" s="155">
        <v>0.92</v>
      </c>
      <c r="L9" s="72">
        <f t="shared" si="0"/>
        <v>6411.75</v>
      </c>
      <c r="M9" s="58">
        <f t="shared" si="1"/>
        <v>6400</v>
      </c>
      <c r="N9" s="72"/>
      <c r="O9" s="58"/>
      <c r="P9" s="240">
        <f t="shared" si="4"/>
        <v>12.67</v>
      </c>
      <c r="Q9" s="156">
        <v>5.65</v>
      </c>
      <c r="R9" s="72"/>
      <c r="S9" s="160">
        <f t="shared" si="2"/>
        <v>6428.82</v>
      </c>
      <c r="T9" s="157"/>
      <c r="U9" s="125">
        <f t="shared" si="3"/>
        <v>6400</v>
      </c>
      <c r="V9" s="33">
        <f t="shared" si="5"/>
        <v>12.0825</v>
      </c>
      <c r="W9" s="33"/>
      <c r="X9" s="34">
        <f t="shared" si="6"/>
        <v>29.740000000000002</v>
      </c>
      <c r="Y9" s="35">
        <f t="shared" si="7"/>
        <v>28.299000000000003</v>
      </c>
      <c r="Z9" s="36">
        <f t="shared" si="8"/>
        <v>28.299000000000003</v>
      </c>
    </row>
    <row r="10" spans="1:27" x14ac:dyDescent="0.25">
      <c r="A10" s="44">
        <v>5</v>
      </c>
      <c r="B10" s="871" t="s">
        <v>249</v>
      </c>
      <c r="C10" s="872"/>
      <c r="D10" s="872"/>
      <c r="E10" s="872"/>
      <c r="F10" s="873"/>
      <c r="G10" s="223">
        <v>11.75</v>
      </c>
      <c r="H10" s="153"/>
      <c r="I10" s="154">
        <v>17</v>
      </c>
      <c r="J10" s="155">
        <v>5300</v>
      </c>
      <c r="K10" s="155">
        <v>0.69</v>
      </c>
      <c r="L10" s="72">
        <f t="shared" si="0"/>
        <v>5311.75</v>
      </c>
      <c r="M10" s="58">
        <f t="shared" si="1"/>
        <v>5300</v>
      </c>
      <c r="N10" s="58"/>
      <c r="O10" s="58"/>
      <c r="P10" s="240">
        <f t="shared" si="4"/>
        <v>12.44</v>
      </c>
      <c r="Q10" s="156">
        <v>5.54</v>
      </c>
      <c r="R10" s="58"/>
      <c r="S10" s="30">
        <f t="shared" si="2"/>
        <v>5317</v>
      </c>
      <c r="T10" s="157"/>
      <c r="U10" s="125">
        <f t="shared" si="3"/>
        <v>5300</v>
      </c>
      <c r="V10" s="33">
        <f t="shared" si="5"/>
        <v>11.852499999999999</v>
      </c>
      <c r="W10" s="33"/>
      <c r="X10" s="34">
        <f t="shared" si="6"/>
        <v>17.690000000000001</v>
      </c>
      <c r="Y10" s="35">
        <f t="shared" si="7"/>
        <v>16.84</v>
      </c>
      <c r="Z10" s="36">
        <f t="shared" si="8"/>
        <v>16.84</v>
      </c>
    </row>
    <row r="11" spans="1:27" x14ac:dyDescent="0.25">
      <c r="A11" s="44">
        <v>6</v>
      </c>
      <c r="B11" s="871" t="s">
        <v>250</v>
      </c>
      <c r="C11" s="872"/>
      <c r="D11" s="872"/>
      <c r="E11" s="872"/>
      <c r="F11" s="873"/>
      <c r="G11" s="223">
        <v>5.82</v>
      </c>
      <c r="H11" s="153"/>
      <c r="I11" s="154">
        <v>8.5</v>
      </c>
      <c r="J11" s="155">
        <v>5300</v>
      </c>
      <c r="K11" s="155">
        <v>0.69</v>
      </c>
      <c r="L11" s="72">
        <f t="shared" si="0"/>
        <v>5305.82</v>
      </c>
      <c r="M11" s="58">
        <f t="shared" si="1"/>
        <v>5300</v>
      </c>
      <c r="N11" s="58"/>
      <c r="O11" s="58"/>
      <c r="P11" s="240">
        <f t="shared" si="4"/>
        <v>6.51</v>
      </c>
      <c r="Q11" s="156">
        <v>3.03</v>
      </c>
      <c r="R11" s="58"/>
      <c r="S11" s="67">
        <f t="shared" si="2"/>
        <v>5308.5</v>
      </c>
      <c r="T11" s="157"/>
      <c r="U11" s="125">
        <f t="shared" si="3"/>
        <v>5300</v>
      </c>
      <c r="V11" s="33">
        <f t="shared" si="5"/>
        <v>6.2189999999999994</v>
      </c>
      <c r="W11" s="33"/>
      <c r="X11" s="34">
        <f t="shared" si="6"/>
        <v>9.19</v>
      </c>
      <c r="Y11" s="35">
        <f t="shared" si="7"/>
        <v>8.7649999999999988</v>
      </c>
      <c r="Z11" s="36">
        <f t="shared" si="8"/>
        <v>8.7649999999999988</v>
      </c>
    </row>
    <row r="12" spans="1:27" x14ac:dyDescent="0.25">
      <c r="A12" s="44">
        <v>7</v>
      </c>
      <c r="B12" s="871" t="s">
        <v>251</v>
      </c>
      <c r="C12" s="872"/>
      <c r="D12" s="872"/>
      <c r="E12" s="872"/>
      <c r="F12" s="873"/>
      <c r="G12" s="223">
        <v>8.6300000000000008</v>
      </c>
      <c r="H12" s="153"/>
      <c r="I12" s="154">
        <v>12.75</v>
      </c>
      <c r="J12" s="155">
        <v>5800</v>
      </c>
      <c r="K12" s="155">
        <v>0.86</v>
      </c>
      <c r="L12" s="72">
        <f t="shared" si="0"/>
        <v>5808.63</v>
      </c>
      <c r="M12" s="58">
        <f t="shared" si="1"/>
        <v>5800</v>
      </c>
      <c r="N12" s="58"/>
      <c r="O12" s="58"/>
      <c r="P12" s="240">
        <f t="shared" si="4"/>
        <v>9.49</v>
      </c>
      <c r="Q12" s="156">
        <v>4.33</v>
      </c>
      <c r="R12" s="58"/>
      <c r="S12" s="67">
        <f t="shared" si="2"/>
        <v>5812.75</v>
      </c>
      <c r="T12" s="157"/>
      <c r="U12" s="125">
        <f t="shared" si="3"/>
        <v>5800</v>
      </c>
      <c r="V12" s="33">
        <f t="shared" si="5"/>
        <v>9.0585000000000004</v>
      </c>
      <c r="W12" s="33"/>
      <c r="X12" s="34">
        <f t="shared" si="6"/>
        <v>13.61</v>
      </c>
      <c r="Y12" s="35">
        <f t="shared" si="7"/>
        <v>12.9725</v>
      </c>
      <c r="Z12" s="36">
        <f t="shared" si="8"/>
        <v>12.9725</v>
      </c>
    </row>
    <row r="13" spans="1:27" x14ac:dyDescent="0.25">
      <c r="A13" s="44">
        <v>8</v>
      </c>
      <c r="B13" s="871" t="s">
        <v>252</v>
      </c>
      <c r="C13" s="872"/>
      <c r="D13" s="872"/>
      <c r="E13" s="872"/>
      <c r="F13" s="873"/>
      <c r="G13" s="223">
        <v>14.56</v>
      </c>
      <c r="H13" s="153"/>
      <c r="I13" s="154">
        <v>21.25</v>
      </c>
      <c r="J13" s="155">
        <v>5800</v>
      </c>
      <c r="K13" s="155">
        <v>0.86</v>
      </c>
      <c r="L13" s="72">
        <f t="shared" si="0"/>
        <v>5814.56</v>
      </c>
      <c r="M13" s="58">
        <f t="shared" si="1"/>
        <v>5800</v>
      </c>
      <c r="N13" s="58"/>
      <c r="O13" s="58"/>
      <c r="P13" s="240">
        <f t="shared" si="4"/>
        <v>15.42</v>
      </c>
      <c r="Q13" s="156">
        <v>6.83</v>
      </c>
      <c r="R13" s="58"/>
      <c r="S13" s="67">
        <f t="shared" si="2"/>
        <v>5821.25</v>
      </c>
      <c r="T13" s="157"/>
      <c r="U13" s="125">
        <f t="shared" si="3"/>
        <v>5800</v>
      </c>
      <c r="V13" s="33">
        <f t="shared" si="5"/>
        <v>14.692</v>
      </c>
      <c r="W13" s="33"/>
      <c r="X13" s="34">
        <f t="shared" si="6"/>
        <v>22.11</v>
      </c>
      <c r="Y13" s="35">
        <f t="shared" si="7"/>
        <v>21.047499999999999</v>
      </c>
      <c r="Z13" s="36">
        <f t="shared" si="8"/>
        <v>21.047499999999999</v>
      </c>
    </row>
    <row r="14" spans="1:27" x14ac:dyDescent="0.25">
      <c r="A14" s="44">
        <v>9</v>
      </c>
      <c r="B14" s="102" t="s">
        <v>253</v>
      </c>
      <c r="C14" s="103"/>
      <c r="D14" s="103"/>
      <c r="E14" s="113"/>
      <c r="F14" s="113"/>
      <c r="G14" s="223">
        <v>17.47</v>
      </c>
      <c r="H14" s="61"/>
      <c r="I14" s="154">
        <v>25.5</v>
      </c>
      <c r="J14" s="159">
        <v>5800</v>
      </c>
      <c r="K14" s="155">
        <v>0.86</v>
      </c>
      <c r="L14" s="72">
        <f t="shared" si="0"/>
        <v>5817.47</v>
      </c>
      <c r="M14" s="58">
        <f t="shared" si="1"/>
        <v>5800</v>
      </c>
      <c r="N14" s="58"/>
      <c r="O14" s="58"/>
      <c r="P14" s="240">
        <f t="shared" si="4"/>
        <v>18.329999999999998</v>
      </c>
      <c r="Q14" s="156">
        <v>8.09</v>
      </c>
      <c r="R14" s="58"/>
      <c r="S14" s="67">
        <f t="shared" si="2"/>
        <v>5825.5</v>
      </c>
      <c r="T14" s="157"/>
      <c r="U14" s="125">
        <f t="shared" si="3"/>
        <v>5800</v>
      </c>
      <c r="V14" s="33">
        <f t="shared" si="5"/>
        <v>17.456499999999998</v>
      </c>
      <c r="W14" s="33"/>
      <c r="X14" s="34">
        <f>SUM(I14+K14)</f>
        <v>26.36</v>
      </c>
      <c r="Y14" s="35">
        <f t="shared" si="7"/>
        <v>25.085000000000001</v>
      </c>
      <c r="Z14" s="36">
        <f t="shared" si="8"/>
        <v>25.085000000000001</v>
      </c>
    </row>
    <row r="15" spans="1:27" x14ac:dyDescent="0.25">
      <c r="A15" s="87">
        <v>10</v>
      </c>
      <c r="B15" s="115" t="s">
        <v>254</v>
      </c>
      <c r="C15" s="98"/>
      <c r="D15" s="98"/>
      <c r="E15" s="114"/>
      <c r="F15" s="114"/>
      <c r="G15" s="223">
        <v>14.56</v>
      </c>
      <c r="H15" s="68"/>
      <c r="I15" s="154">
        <v>21.25</v>
      </c>
      <c r="J15" s="155">
        <v>5800</v>
      </c>
      <c r="K15" s="155">
        <v>0.86</v>
      </c>
      <c r="L15" s="72">
        <f t="shared" si="0"/>
        <v>5814.56</v>
      </c>
      <c r="M15" s="58">
        <f t="shared" si="1"/>
        <v>5800</v>
      </c>
      <c r="N15" s="58"/>
      <c r="O15" s="58"/>
      <c r="P15" s="240">
        <f t="shared" si="4"/>
        <v>15.42</v>
      </c>
      <c r="Q15" s="156">
        <v>6.83</v>
      </c>
      <c r="R15" s="72"/>
      <c r="S15" s="67">
        <f t="shared" si="2"/>
        <v>5821.25</v>
      </c>
      <c r="T15" s="157"/>
      <c r="U15" s="125">
        <f t="shared" si="3"/>
        <v>5800</v>
      </c>
      <c r="V15" s="33">
        <f t="shared" si="5"/>
        <v>14.692</v>
      </c>
      <c r="W15" s="33"/>
      <c r="X15" s="34">
        <f t="shared" si="6"/>
        <v>22.11</v>
      </c>
      <c r="Y15" s="35">
        <f t="shared" si="7"/>
        <v>21.047499999999999</v>
      </c>
      <c r="Z15" s="36">
        <f t="shared" si="8"/>
        <v>21.047499999999999</v>
      </c>
    </row>
    <row r="16" spans="1:27" x14ac:dyDescent="0.25">
      <c r="A16" s="59"/>
      <c r="B16" s="914" t="s">
        <v>255</v>
      </c>
      <c r="C16" s="915"/>
      <c r="D16" s="915"/>
      <c r="E16" s="915"/>
      <c r="F16" s="916"/>
      <c r="G16" s="152"/>
      <c r="H16" s="81"/>
      <c r="I16" s="154"/>
      <c r="J16" s="161"/>
      <c r="K16" s="155"/>
      <c r="L16" s="72"/>
      <c r="M16" s="58"/>
      <c r="N16" s="58"/>
      <c r="O16" s="58"/>
      <c r="P16" s="240"/>
      <c r="Q16" s="156"/>
      <c r="R16" s="72"/>
      <c r="S16" s="67"/>
      <c r="T16" s="157"/>
      <c r="U16" s="125"/>
      <c r="V16" s="36"/>
      <c r="W16" s="36"/>
      <c r="X16" s="34"/>
      <c r="Y16" s="35"/>
      <c r="Z16" s="34"/>
    </row>
    <row r="17" spans="1:26" x14ac:dyDescent="0.25">
      <c r="A17" s="44">
        <v>11</v>
      </c>
      <c r="B17" s="102" t="s">
        <v>256</v>
      </c>
      <c r="C17" s="103"/>
      <c r="D17" s="237"/>
      <c r="E17" s="238"/>
      <c r="F17" s="239"/>
      <c r="G17" s="223">
        <v>14.56</v>
      </c>
      <c r="H17" s="68"/>
      <c r="I17" s="154">
        <v>21.25</v>
      </c>
      <c r="J17" s="155">
        <v>5800</v>
      </c>
      <c r="K17" s="155">
        <v>0.87</v>
      </c>
      <c r="L17" s="72">
        <f>G17+J17</f>
        <v>5814.56</v>
      </c>
      <c r="M17" s="58">
        <f>ROUND(G17-G17*5%+J17,-2)</f>
        <v>5800</v>
      </c>
      <c r="N17" s="58"/>
      <c r="O17" s="58"/>
      <c r="P17" s="240">
        <f t="shared" ref="P17:P33" si="9">SUM(G17+K17)</f>
        <v>15.43</v>
      </c>
      <c r="Q17" s="156">
        <v>6.92</v>
      </c>
      <c r="R17" s="72"/>
      <c r="S17" s="67">
        <f>SUM(I17+J17)</f>
        <v>5821.25</v>
      </c>
      <c r="T17" s="157"/>
      <c r="U17" s="125">
        <f>ROUND(I17-I17*5%+J17,-2)</f>
        <v>5800</v>
      </c>
      <c r="V17" s="33">
        <f t="shared" si="5"/>
        <v>14.702</v>
      </c>
      <c r="W17" s="33"/>
      <c r="X17" s="34">
        <f>SUM(I17+K17)</f>
        <v>22.12</v>
      </c>
      <c r="Y17" s="35">
        <f>SUM(I17-I17*5%+K17)</f>
        <v>21.057500000000001</v>
      </c>
      <c r="Z17" s="34">
        <f t="shared" si="8"/>
        <v>21.057500000000001</v>
      </c>
    </row>
    <row r="18" spans="1:26" x14ac:dyDescent="0.25">
      <c r="A18" s="44">
        <v>12</v>
      </c>
      <c r="B18" s="871" t="s">
        <v>364</v>
      </c>
      <c r="C18" s="872"/>
      <c r="D18" s="872"/>
      <c r="E18" s="872"/>
      <c r="F18" s="873"/>
      <c r="G18" s="223">
        <v>8.6300000000000008</v>
      </c>
      <c r="H18" s="61"/>
      <c r="I18" s="154">
        <v>12.75</v>
      </c>
      <c r="J18" s="155">
        <v>5300</v>
      </c>
      <c r="K18" s="155">
        <v>0.69</v>
      </c>
      <c r="L18" s="72">
        <f>G19+J18</f>
        <v>5323.5</v>
      </c>
      <c r="M18" s="58">
        <f>ROUND(G19-G19*5%+J18,-2)</f>
        <v>5300</v>
      </c>
      <c r="N18" s="58"/>
      <c r="O18" s="58"/>
      <c r="P18" s="240">
        <f t="shared" si="9"/>
        <v>9.32</v>
      </c>
      <c r="Q18" s="156">
        <v>4.28</v>
      </c>
      <c r="R18" s="72"/>
      <c r="S18" s="67">
        <f>SUM(I18+J18)</f>
        <v>5312.75</v>
      </c>
      <c r="T18" s="157"/>
      <c r="U18" s="125">
        <f>ROUND(I18-I18*5%+J18,-2)</f>
        <v>5300</v>
      </c>
      <c r="V18" s="33">
        <f t="shared" si="5"/>
        <v>8.8885000000000005</v>
      </c>
      <c r="W18" s="33"/>
      <c r="X18" s="34">
        <f t="shared" si="6"/>
        <v>13.44</v>
      </c>
      <c r="Y18" s="35">
        <f t="shared" si="7"/>
        <v>12.8025</v>
      </c>
      <c r="Z18" s="34">
        <f t="shared" si="8"/>
        <v>12.8025</v>
      </c>
    </row>
    <row r="19" spans="1:26" x14ac:dyDescent="0.25">
      <c r="A19" s="44">
        <v>13</v>
      </c>
      <c r="B19" s="162" t="s">
        <v>257</v>
      </c>
      <c r="C19" s="162"/>
      <c r="D19" s="162"/>
      <c r="E19" s="162"/>
      <c r="F19" s="118"/>
      <c r="G19" s="223">
        <v>23.5</v>
      </c>
      <c r="H19" s="61"/>
      <c r="I19" s="154">
        <v>34</v>
      </c>
      <c r="J19" s="159">
        <v>10200</v>
      </c>
      <c r="K19" s="155">
        <v>1.32</v>
      </c>
      <c r="L19" s="72">
        <f>G20+J19</f>
        <v>10229.219999999999</v>
      </c>
      <c r="M19" s="72">
        <f>ROUND(G20-G20*5%+J19,-2)</f>
        <v>10200</v>
      </c>
      <c r="N19" s="58"/>
      <c r="O19" s="58"/>
      <c r="P19" s="240">
        <f t="shared" si="9"/>
        <v>24.82</v>
      </c>
      <c r="Q19" s="156">
        <v>11.03</v>
      </c>
      <c r="R19" s="72"/>
      <c r="S19" s="67">
        <f>SUM(I19+J19)</f>
        <v>10234</v>
      </c>
      <c r="T19" s="157"/>
      <c r="U19" s="125">
        <f>ROUND(I19-I19*5%+J19,-2)</f>
        <v>10200</v>
      </c>
      <c r="V19" s="33">
        <f t="shared" si="5"/>
        <v>23.645</v>
      </c>
      <c r="W19" s="33"/>
      <c r="X19" s="34">
        <f t="shared" si="6"/>
        <v>35.32</v>
      </c>
      <c r="Y19" s="35">
        <f t="shared" si="7"/>
        <v>33.619999999999997</v>
      </c>
      <c r="Z19" s="34">
        <f t="shared" si="8"/>
        <v>33.619999999999997</v>
      </c>
    </row>
    <row r="20" spans="1:26" x14ac:dyDescent="0.25">
      <c r="A20" s="52">
        <v>14</v>
      </c>
      <c r="B20" s="74" t="s">
        <v>258</v>
      </c>
      <c r="C20" s="74"/>
      <c r="D20" s="74"/>
      <c r="E20" s="105"/>
      <c r="F20" s="105"/>
      <c r="G20" s="223">
        <v>29.22</v>
      </c>
      <c r="H20" s="68"/>
      <c r="I20" s="154">
        <v>42.5</v>
      </c>
      <c r="J20" s="163">
        <v>5800</v>
      </c>
      <c r="K20" s="159">
        <v>0.86</v>
      </c>
      <c r="L20" s="164" t="e">
        <f>#REF!+J20</f>
        <v>#REF!</v>
      </c>
      <c r="M20" s="164" t="e">
        <f>ROUND(#REF!-#REF!*5%+J20,-2)</f>
        <v>#REF!</v>
      </c>
      <c r="N20" s="133"/>
      <c r="O20" s="165"/>
      <c r="P20" s="240">
        <f t="shared" si="9"/>
        <v>30.08</v>
      </c>
      <c r="Q20" s="156">
        <v>13.09</v>
      </c>
      <c r="R20" s="166"/>
      <c r="S20" s="167">
        <f>SUM(I20+J20)</f>
        <v>5842.5</v>
      </c>
      <c r="T20" s="137"/>
      <c r="U20" s="168">
        <f>ROUND(I20-I20*5%+J20,-2)</f>
        <v>5800</v>
      </c>
      <c r="V20" s="33">
        <f t="shared" si="5"/>
        <v>28.619</v>
      </c>
      <c r="W20" s="33"/>
      <c r="X20" s="34">
        <f t="shared" si="6"/>
        <v>43.36</v>
      </c>
      <c r="Y20" s="35">
        <f t="shared" si="7"/>
        <v>41.234999999999999</v>
      </c>
      <c r="Z20" s="34">
        <f t="shared" si="8"/>
        <v>41.234999999999999</v>
      </c>
    </row>
    <row r="21" spans="1:26" x14ac:dyDescent="0.25">
      <c r="A21" s="87"/>
      <c r="B21" s="235" t="s">
        <v>259</v>
      </c>
      <c r="C21" s="235"/>
      <c r="D21" s="235"/>
      <c r="E21" s="236"/>
      <c r="F21" s="236"/>
      <c r="G21" s="1"/>
      <c r="H21" s="81"/>
      <c r="I21" s="154"/>
      <c r="J21" s="153"/>
      <c r="K21" s="169"/>
      <c r="L21" s="170"/>
      <c r="M21" s="171"/>
      <c r="N21" s="107"/>
      <c r="O21" s="107"/>
      <c r="P21" s="240"/>
      <c r="Q21" s="156"/>
      <c r="R21" s="170"/>
      <c r="S21" s="172"/>
      <c r="T21" s="173"/>
      <c r="U21" s="174"/>
      <c r="V21" s="33"/>
      <c r="W21" s="33"/>
      <c r="X21" s="96"/>
      <c r="Y21" s="35"/>
      <c r="Z21" s="34"/>
    </row>
    <row r="22" spans="1:26" x14ac:dyDescent="0.25">
      <c r="A22" s="52">
        <v>15</v>
      </c>
      <c r="B22" s="103" t="s">
        <v>260</v>
      </c>
      <c r="C22" s="103"/>
      <c r="D22" s="103"/>
      <c r="E22" s="113"/>
      <c r="F22" s="113"/>
      <c r="G22" s="223">
        <v>11.75</v>
      </c>
      <c r="H22" s="51"/>
      <c r="I22" s="154">
        <v>17</v>
      </c>
      <c r="J22" s="155">
        <v>5300</v>
      </c>
      <c r="K22" s="161">
        <v>0.69</v>
      </c>
      <c r="L22" s="72">
        <f>G22+J22</f>
        <v>5311.75</v>
      </c>
      <c r="M22" s="72">
        <f>ROUND(G22-G22*5%+J22,-2)</f>
        <v>5300</v>
      </c>
      <c r="N22" s="107"/>
      <c r="O22" s="107"/>
      <c r="P22" s="240">
        <f t="shared" si="9"/>
        <v>12.44</v>
      </c>
      <c r="Q22" s="156">
        <v>5.54</v>
      </c>
      <c r="R22" s="170"/>
      <c r="S22" s="172">
        <f t="shared" ref="S22:S27" si="10">SUM(I22+J22)</f>
        <v>5317</v>
      </c>
      <c r="T22" s="157"/>
      <c r="U22" s="125">
        <f t="shared" ref="U22:U27" si="11">ROUND(I22-I22*5%+J22,-2)</f>
        <v>5300</v>
      </c>
      <c r="V22" s="33">
        <f t="shared" si="5"/>
        <v>11.852499999999999</v>
      </c>
      <c r="W22" s="33"/>
      <c r="X22" s="34">
        <f t="shared" si="6"/>
        <v>17.690000000000001</v>
      </c>
      <c r="Y22" s="35">
        <f t="shared" si="7"/>
        <v>16.84</v>
      </c>
      <c r="Z22" s="34">
        <f t="shared" si="8"/>
        <v>16.84</v>
      </c>
    </row>
    <row r="23" spans="1:26" x14ac:dyDescent="0.25">
      <c r="A23" s="44">
        <v>16</v>
      </c>
      <c r="B23" s="103" t="s">
        <v>261</v>
      </c>
      <c r="C23" s="103"/>
      <c r="D23" s="103"/>
      <c r="E23" s="113"/>
      <c r="F23" s="113"/>
      <c r="G23" s="223">
        <v>14.56</v>
      </c>
      <c r="H23" s="51"/>
      <c r="I23" s="154">
        <v>21.25</v>
      </c>
      <c r="J23" s="155">
        <v>5800</v>
      </c>
      <c r="K23" s="155">
        <v>0.86</v>
      </c>
      <c r="L23" s="72">
        <f>G24+J23</f>
        <v>5805.82</v>
      </c>
      <c r="M23" s="58">
        <f>ROUND(G24-G24*5%+J23,-2)</f>
        <v>5800</v>
      </c>
      <c r="N23" s="58"/>
      <c r="O23" s="58"/>
      <c r="P23" s="240">
        <f t="shared" si="9"/>
        <v>15.42</v>
      </c>
      <c r="Q23" s="156">
        <v>6.83</v>
      </c>
      <c r="R23" s="165"/>
      <c r="S23" s="67">
        <f t="shared" si="10"/>
        <v>5821.25</v>
      </c>
      <c r="T23" s="157"/>
      <c r="U23" s="125">
        <f t="shared" si="11"/>
        <v>5800</v>
      </c>
      <c r="V23" s="33">
        <f t="shared" si="5"/>
        <v>14.692</v>
      </c>
      <c r="W23" s="33"/>
      <c r="X23" s="34">
        <f t="shared" si="6"/>
        <v>22.11</v>
      </c>
      <c r="Y23" s="35">
        <f t="shared" si="7"/>
        <v>21.047499999999999</v>
      </c>
      <c r="Z23" s="34">
        <f t="shared" si="8"/>
        <v>21.047499999999999</v>
      </c>
    </row>
    <row r="24" spans="1:26" x14ac:dyDescent="0.25">
      <c r="A24" s="44">
        <v>17</v>
      </c>
      <c r="B24" s="871" t="s">
        <v>262</v>
      </c>
      <c r="C24" s="872"/>
      <c r="D24" s="872"/>
      <c r="E24" s="872"/>
      <c r="F24" s="873"/>
      <c r="G24" s="223">
        <v>5.82</v>
      </c>
      <c r="H24" s="51"/>
      <c r="I24" s="154">
        <v>8.5</v>
      </c>
      <c r="J24" s="155">
        <v>5300</v>
      </c>
      <c r="K24" s="155">
        <v>0.69</v>
      </c>
      <c r="L24" s="72">
        <f>G25+J24</f>
        <v>5305.82</v>
      </c>
      <c r="M24" s="58">
        <f>ROUND(G25-G25*5%+J24,-2)</f>
        <v>5300</v>
      </c>
      <c r="N24" s="58"/>
      <c r="O24" s="58"/>
      <c r="P24" s="240">
        <f t="shared" si="9"/>
        <v>6.51</v>
      </c>
      <c r="Q24" s="109">
        <v>3.03</v>
      </c>
      <c r="R24" s="165"/>
      <c r="S24" s="67">
        <f t="shared" si="10"/>
        <v>5308.5</v>
      </c>
      <c r="T24" s="157"/>
      <c r="U24" s="125">
        <f t="shared" si="11"/>
        <v>5300</v>
      </c>
      <c r="V24" s="96">
        <f t="shared" si="5"/>
        <v>6.2189999999999994</v>
      </c>
      <c r="W24" s="96"/>
      <c r="X24" s="34">
        <f t="shared" si="6"/>
        <v>9.19</v>
      </c>
      <c r="Y24" s="35">
        <f t="shared" si="7"/>
        <v>8.7649999999999988</v>
      </c>
      <c r="Z24" s="34">
        <f t="shared" si="8"/>
        <v>8.7649999999999988</v>
      </c>
    </row>
    <row r="25" spans="1:26" x14ac:dyDescent="0.25">
      <c r="A25" s="44">
        <v>18</v>
      </c>
      <c r="B25" s="871" t="s">
        <v>263</v>
      </c>
      <c r="C25" s="872"/>
      <c r="D25" s="872"/>
      <c r="E25" s="872"/>
      <c r="F25" s="873"/>
      <c r="G25" s="223">
        <v>5.82</v>
      </c>
      <c r="H25" s="51"/>
      <c r="I25" s="154">
        <v>8.5</v>
      </c>
      <c r="J25" s="155">
        <v>5300</v>
      </c>
      <c r="K25" s="155">
        <v>0.69</v>
      </c>
      <c r="L25" s="72">
        <f>G26+J25</f>
        <v>5308.63</v>
      </c>
      <c r="M25" s="58">
        <f>ROUND(G26-G26*5%+J25,-2)</f>
        <v>5300</v>
      </c>
      <c r="N25" s="58"/>
      <c r="O25" s="58"/>
      <c r="P25" s="240">
        <f t="shared" si="9"/>
        <v>6.51</v>
      </c>
      <c r="Q25" s="109">
        <v>3.03</v>
      </c>
      <c r="R25" s="165"/>
      <c r="S25" s="67">
        <f t="shared" si="10"/>
        <v>5308.5</v>
      </c>
      <c r="T25" s="157"/>
      <c r="U25" s="125">
        <f t="shared" si="11"/>
        <v>5300</v>
      </c>
      <c r="V25" s="96">
        <f t="shared" si="5"/>
        <v>6.2189999999999994</v>
      </c>
      <c r="W25" s="96"/>
      <c r="X25" s="34">
        <f t="shared" si="6"/>
        <v>9.19</v>
      </c>
      <c r="Y25" s="35">
        <f t="shared" si="7"/>
        <v>8.7649999999999988</v>
      </c>
      <c r="Z25" s="34">
        <f t="shared" si="8"/>
        <v>8.7649999999999988</v>
      </c>
    </row>
    <row r="26" spans="1:26" x14ac:dyDescent="0.25">
      <c r="A26" s="44">
        <v>19</v>
      </c>
      <c r="B26" s="871" t="s">
        <v>264</v>
      </c>
      <c r="C26" s="872"/>
      <c r="D26" s="872"/>
      <c r="E26" s="872"/>
      <c r="F26" s="873"/>
      <c r="G26" s="223">
        <v>8.6300000000000008</v>
      </c>
      <c r="H26" s="51"/>
      <c r="I26" s="154">
        <v>12.75</v>
      </c>
      <c r="J26" s="155">
        <v>5300</v>
      </c>
      <c r="K26" s="155">
        <v>0.69</v>
      </c>
      <c r="L26" s="72">
        <f>G27+J26</f>
        <v>5311.75</v>
      </c>
      <c r="M26" s="58">
        <f>ROUND(G27-G27*5%+J26,-2)</f>
        <v>5300</v>
      </c>
      <c r="N26" s="58"/>
      <c r="O26" s="58"/>
      <c r="P26" s="240">
        <f t="shared" si="9"/>
        <v>9.32</v>
      </c>
      <c r="Q26" s="109">
        <v>4.28</v>
      </c>
      <c r="R26" s="165"/>
      <c r="S26" s="67">
        <f t="shared" si="10"/>
        <v>5312.75</v>
      </c>
      <c r="T26" s="157"/>
      <c r="U26" s="125">
        <f t="shared" si="11"/>
        <v>5300</v>
      </c>
      <c r="V26" s="96">
        <f t="shared" si="5"/>
        <v>8.8885000000000005</v>
      </c>
      <c r="W26" s="96"/>
      <c r="X26" s="34">
        <f t="shared" si="6"/>
        <v>13.44</v>
      </c>
      <c r="Y26" s="35">
        <f t="shared" si="7"/>
        <v>12.8025</v>
      </c>
      <c r="Z26" s="34">
        <f t="shared" si="8"/>
        <v>12.8025</v>
      </c>
    </row>
    <row r="27" spans="1:26" x14ac:dyDescent="0.25">
      <c r="A27" s="44">
        <v>20</v>
      </c>
      <c r="B27" s="871" t="s">
        <v>265</v>
      </c>
      <c r="C27" s="872"/>
      <c r="D27" s="872"/>
      <c r="E27" s="872"/>
      <c r="F27" s="873"/>
      <c r="G27" s="223">
        <v>11.75</v>
      </c>
      <c r="H27" s="80"/>
      <c r="I27" s="154">
        <v>18.309999999999999</v>
      </c>
      <c r="J27" s="155">
        <v>5800</v>
      </c>
      <c r="K27" s="155">
        <v>0.86</v>
      </c>
      <c r="L27" s="72">
        <f>G29+J27</f>
        <v>5808.63</v>
      </c>
      <c r="M27" s="58">
        <f>ROUND(G29-G29*5%+J27,-2)</f>
        <v>5800</v>
      </c>
      <c r="N27" s="58"/>
      <c r="O27" s="58"/>
      <c r="P27" s="240">
        <f t="shared" si="9"/>
        <v>12.61</v>
      </c>
      <c r="Q27" s="109">
        <v>5.59</v>
      </c>
      <c r="R27" s="165"/>
      <c r="S27" s="67">
        <f t="shared" si="10"/>
        <v>5818.31</v>
      </c>
      <c r="T27" s="157"/>
      <c r="U27" s="125">
        <f t="shared" si="11"/>
        <v>5800</v>
      </c>
      <c r="V27" s="96">
        <f t="shared" si="5"/>
        <v>12.022499999999999</v>
      </c>
      <c r="W27" s="96"/>
      <c r="X27" s="34">
        <f t="shared" si="6"/>
        <v>19.169999999999998</v>
      </c>
      <c r="Y27" s="35">
        <f t="shared" si="7"/>
        <v>18.254499999999997</v>
      </c>
      <c r="Z27" s="34">
        <f t="shared" si="8"/>
        <v>18.254499999999997</v>
      </c>
    </row>
    <row r="28" spans="1:26" x14ac:dyDescent="0.25">
      <c r="A28" s="44">
        <v>21</v>
      </c>
      <c r="B28" s="871" t="s">
        <v>266</v>
      </c>
      <c r="C28" s="872"/>
      <c r="D28" s="872"/>
      <c r="E28" s="872"/>
      <c r="F28" s="873"/>
      <c r="G28" s="223">
        <v>17.57</v>
      </c>
      <c r="H28" s="80"/>
      <c r="I28" s="154">
        <v>26.81</v>
      </c>
      <c r="J28" s="155"/>
      <c r="K28" s="155">
        <v>1.55</v>
      </c>
      <c r="L28" s="72"/>
      <c r="M28" s="58"/>
      <c r="N28" s="58"/>
      <c r="O28" s="58"/>
      <c r="P28" s="240">
        <f t="shared" si="9"/>
        <v>19.12</v>
      </c>
      <c r="Q28" s="109"/>
      <c r="R28" s="165"/>
      <c r="S28" s="67"/>
      <c r="T28" s="157"/>
      <c r="U28" s="125"/>
      <c r="V28" s="96">
        <f t="shared" si="5"/>
        <v>18.241500000000002</v>
      </c>
      <c r="W28" s="96"/>
      <c r="X28" s="34">
        <f t="shared" si="6"/>
        <v>28.36</v>
      </c>
      <c r="Y28" s="97">
        <f t="shared" si="7"/>
        <v>27.019500000000001</v>
      </c>
      <c r="Z28" s="36">
        <f t="shared" si="8"/>
        <v>27.019500000000001</v>
      </c>
    </row>
    <row r="29" spans="1:26" x14ac:dyDescent="0.25">
      <c r="A29" s="44">
        <v>22</v>
      </c>
      <c r="B29" s="871" t="s">
        <v>267</v>
      </c>
      <c r="C29" s="872"/>
      <c r="D29" s="872"/>
      <c r="E29" s="872"/>
      <c r="F29" s="873"/>
      <c r="G29" s="223">
        <v>8.6300000000000008</v>
      </c>
      <c r="H29" s="80"/>
      <c r="I29" s="154">
        <v>12.75</v>
      </c>
      <c r="J29" s="155"/>
      <c r="K29" s="155">
        <v>0.69</v>
      </c>
      <c r="L29" s="72"/>
      <c r="M29" s="58"/>
      <c r="N29" s="58"/>
      <c r="O29" s="58"/>
      <c r="P29" s="240">
        <f t="shared" si="9"/>
        <v>9.32</v>
      </c>
      <c r="Q29" s="109">
        <v>4.28</v>
      </c>
      <c r="R29" s="165"/>
      <c r="S29" s="67"/>
      <c r="T29" s="157"/>
      <c r="U29" s="125"/>
      <c r="V29" s="96">
        <f t="shared" si="5"/>
        <v>8.8885000000000005</v>
      </c>
      <c r="W29" s="96"/>
      <c r="X29" s="34">
        <f>SUM(I29+K29)</f>
        <v>13.44</v>
      </c>
      <c r="Y29" s="97">
        <f t="shared" si="7"/>
        <v>12.8025</v>
      </c>
      <c r="Z29" s="36">
        <f t="shared" si="8"/>
        <v>12.8025</v>
      </c>
    </row>
    <row r="30" spans="1:26" x14ac:dyDescent="0.25">
      <c r="A30" s="44">
        <v>23</v>
      </c>
      <c r="B30" s="102" t="s">
        <v>268</v>
      </c>
      <c r="C30" s="238"/>
      <c r="D30" s="238"/>
      <c r="E30" s="239"/>
      <c r="F30" s="239"/>
      <c r="G30" s="223">
        <v>26.2</v>
      </c>
      <c r="H30" s="77"/>
      <c r="I30" s="154">
        <v>55.39</v>
      </c>
      <c r="J30" s="175">
        <v>5600</v>
      </c>
      <c r="K30" s="159">
        <v>0.78</v>
      </c>
      <c r="L30" s="165" t="e">
        <f>#REF!+J30</f>
        <v>#REF!</v>
      </c>
      <c r="M30" s="58" t="e">
        <f>ROUND(#REF!-#REF!*5%+J30,-2)</f>
        <v>#REF!</v>
      </c>
      <c r="N30" s="72"/>
      <c r="O30" s="58"/>
      <c r="P30" s="240">
        <f>SUM(G30+K30)</f>
        <v>26.98</v>
      </c>
      <c r="Q30" s="109">
        <v>11.82</v>
      </c>
      <c r="R30" s="165"/>
      <c r="S30" s="176">
        <f>SUM(I30+J30)</f>
        <v>5655.39</v>
      </c>
      <c r="T30" s="157"/>
      <c r="U30" s="125">
        <f>ROUND(I30-I30*5%+J30,-2)</f>
        <v>5700</v>
      </c>
      <c r="V30" s="96">
        <f t="shared" si="5"/>
        <v>25.67</v>
      </c>
      <c r="W30" s="96"/>
      <c r="X30" s="34">
        <f>SUM(I30+K30)</f>
        <v>56.17</v>
      </c>
      <c r="Y30" s="97">
        <f t="shared" si="7"/>
        <v>53.400500000000001</v>
      </c>
      <c r="Z30" s="36">
        <f t="shared" si="8"/>
        <v>53.400500000000001</v>
      </c>
    </row>
    <row r="31" spans="1:26" x14ac:dyDescent="0.25">
      <c r="A31" s="52">
        <v>24</v>
      </c>
      <c r="B31" s="871" t="s">
        <v>269</v>
      </c>
      <c r="C31" s="872"/>
      <c r="D31" s="872"/>
      <c r="E31" s="872"/>
      <c r="F31" s="873"/>
      <c r="G31" s="223">
        <v>23.29</v>
      </c>
      <c r="H31" s="42"/>
      <c r="I31" s="177">
        <v>34</v>
      </c>
      <c r="J31" s="178"/>
      <c r="K31" s="179">
        <v>0.86</v>
      </c>
      <c r="L31" s="180"/>
      <c r="M31" s="181"/>
      <c r="N31" s="181"/>
      <c r="O31" s="181"/>
      <c r="P31" s="240">
        <f t="shared" si="9"/>
        <v>24.15</v>
      </c>
      <c r="Q31" s="109">
        <v>10.59</v>
      </c>
      <c r="R31" s="180"/>
      <c r="S31" s="182"/>
      <c r="T31" s="183"/>
      <c r="U31" s="168"/>
      <c r="V31" s="96">
        <f t="shared" si="5"/>
        <v>22.985499999999998</v>
      </c>
      <c r="W31" s="96"/>
      <c r="X31" s="34">
        <f>SUM(I31+K31)</f>
        <v>34.86</v>
      </c>
      <c r="Y31" s="97">
        <f t="shared" si="7"/>
        <v>33.159999999999997</v>
      </c>
      <c r="Z31" s="36">
        <f t="shared" si="8"/>
        <v>33.159999999999997</v>
      </c>
    </row>
    <row r="32" spans="1:26" x14ac:dyDescent="0.25">
      <c r="A32" s="52">
        <v>25</v>
      </c>
      <c r="B32" s="905" t="s">
        <v>270</v>
      </c>
      <c r="C32" s="906"/>
      <c r="D32" s="906"/>
      <c r="E32" s="906"/>
      <c r="F32" s="907"/>
      <c r="G32" s="184"/>
      <c r="H32" s="46"/>
      <c r="I32" s="177"/>
      <c r="J32" s="178"/>
      <c r="K32" s="179"/>
      <c r="L32" s="180"/>
      <c r="M32" s="180"/>
      <c r="N32" s="181"/>
      <c r="O32" s="181"/>
      <c r="P32" s="241"/>
      <c r="Q32" s="185"/>
      <c r="R32" s="180"/>
      <c r="S32" s="182"/>
      <c r="T32" s="183"/>
      <c r="U32" s="168"/>
      <c r="V32" s="96"/>
      <c r="W32" s="186"/>
      <c r="X32" s="186"/>
      <c r="Y32" s="187"/>
      <c r="Z32" s="36"/>
    </row>
    <row r="33" spans="1:26" x14ac:dyDescent="0.25">
      <c r="A33" s="87"/>
      <c r="B33" s="899" t="s">
        <v>271</v>
      </c>
      <c r="C33" s="900"/>
      <c r="D33" s="900"/>
      <c r="E33" s="900"/>
      <c r="F33" s="901"/>
      <c r="G33" s="223">
        <v>23.29</v>
      </c>
      <c r="H33" s="188"/>
      <c r="I33" s="152">
        <v>34</v>
      </c>
      <c r="J33" s="188">
        <v>5800</v>
      </c>
      <c r="K33" s="159">
        <v>0.86</v>
      </c>
      <c r="L33" s="133" t="e">
        <f>#REF!+J33</f>
        <v>#REF!</v>
      </c>
      <c r="M33" s="133" t="e">
        <f>ROUND(#REF!-#REF!*5%+J33,-2)</f>
        <v>#REF!</v>
      </c>
      <c r="N33" s="133"/>
      <c r="O33" s="133"/>
      <c r="P33" s="242">
        <f t="shared" si="9"/>
        <v>24.15</v>
      </c>
      <c r="Q33" s="189">
        <v>10.59</v>
      </c>
      <c r="R33" s="133"/>
      <c r="S33" s="190">
        <f>SUM(I33+J33)</f>
        <v>5834</v>
      </c>
      <c r="T33" s="137"/>
      <c r="U33" s="119">
        <f>ROUND(I33-I33*5%+J33,-2)</f>
        <v>5800</v>
      </c>
      <c r="V33" s="96">
        <f t="shared" si="5"/>
        <v>22.985499999999998</v>
      </c>
      <c r="W33" s="96"/>
      <c r="X33" s="34">
        <f>SUM(I33+K33)</f>
        <v>34.86</v>
      </c>
      <c r="Y33" s="191">
        <f t="shared" si="7"/>
        <v>33.159999999999997</v>
      </c>
      <c r="Z33" s="36">
        <f>SUM(I33-I33*5%+K33)</f>
        <v>33.159999999999997</v>
      </c>
    </row>
    <row r="34" spans="1:26" x14ac:dyDescent="0.25">
      <c r="A34" s="52">
        <v>26</v>
      </c>
      <c r="B34" s="905" t="s">
        <v>272</v>
      </c>
      <c r="C34" s="906"/>
      <c r="D34" s="906"/>
      <c r="E34" s="906"/>
      <c r="F34" s="907"/>
      <c r="G34" s="184"/>
      <c r="H34" s="46"/>
      <c r="I34" s="177"/>
      <c r="J34" s="178"/>
      <c r="K34" s="179"/>
      <c r="L34" s="180"/>
      <c r="M34" s="180"/>
      <c r="N34" s="181"/>
      <c r="O34" s="181"/>
      <c r="P34" s="241"/>
      <c r="Q34" s="185"/>
      <c r="R34" s="180"/>
      <c r="S34" s="182"/>
      <c r="T34" s="183"/>
      <c r="U34" s="168"/>
      <c r="V34" s="96"/>
      <c r="W34" s="186"/>
      <c r="X34" s="186"/>
      <c r="Y34" s="187"/>
      <c r="Z34" s="36"/>
    </row>
    <row r="35" spans="1:26" x14ac:dyDescent="0.25">
      <c r="A35" s="87"/>
      <c r="B35" s="899" t="s">
        <v>273</v>
      </c>
      <c r="C35" s="900"/>
      <c r="D35" s="900"/>
      <c r="E35" s="900"/>
      <c r="F35" s="901"/>
      <c r="G35" s="223">
        <v>23.29</v>
      </c>
      <c r="H35" s="188"/>
      <c r="I35" s="152">
        <v>34</v>
      </c>
      <c r="J35" s="188">
        <v>5800</v>
      </c>
      <c r="K35" s="159">
        <v>0.86</v>
      </c>
      <c r="L35" s="133" t="e">
        <f>#REF!+J35</f>
        <v>#REF!</v>
      </c>
      <c r="M35" s="133" t="e">
        <f>ROUND(#REF!-#REF!*5%+J35,-2)</f>
        <v>#REF!</v>
      </c>
      <c r="N35" s="133"/>
      <c r="O35" s="133"/>
      <c r="P35" s="242">
        <f t="shared" ref="P35" si="12">SUM(G35+K35)</f>
        <v>24.15</v>
      </c>
      <c r="Q35" s="189">
        <v>10.59</v>
      </c>
      <c r="R35" s="133"/>
      <c r="S35" s="190">
        <f>SUM(I35+J35)</f>
        <v>5834</v>
      </c>
      <c r="T35" s="137"/>
      <c r="U35" s="119">
        <f>ROUND(I35-I35*5%+J35,-2)</f>
        <v>5800</v>
      </c>
      <c r="V35" s="96">
        <f t="shared" ref="V35" si="13">SUM(G35-G35*5%+K35)</f>
        <v>22.985499999999998</v>
      </c>
      <c r="W35" s="96"/>
      <c r="X35" s="34">
        <f>SUM(I35+K35)</f>
        <v>34.86</v>
      </c>
      <c r="Y35" s="191">
        <f t="shared" ref="Y35" si="14">SUM(I35-I35*5%+K35)</f>
        <v>33.159999999999997</v>
      </c>
      <c r="Z35" s="36">
        <f>SUM(I35-I35*5%+K35)</f>
        <v>33.159999999999997</v>
      </c>
    </row>
    <row r="36" spans="1:26" x14ac:dyDescent="0.25">
      <c r="A36" s="243"/>
      <c r="B36" s="899" t="s">
        <v>274</v>
      </c>
      <c r="C36" s="900"/>
      <c r="D36" s="900"/>
      <c r="E36" s="900"/>
      <c r="F36" s="901"/>
      <c r="G36" s="152"/>
      <c r="H36" s="68"/>
      <c r="I36" s="192"/>
      <c r="J36" s="63"/>
      <c r="K36" s="193"/>
      <c r="L36" s="194"/>
      <c r="M36" s="194"/>
      <c r="N36" s="63"/>
      <c r="O36" s="63"/>
      <c r="P36" s="195"/>
      <c r="Q36" s="195"/>
      <c r="R36" s="63"/>
      <c r="S36" s="190"/>
      <c r="T36" s="137"/>
      <c r="U36" s="119"/>
      <c r="V36" s="196"/>
      <c r="W36" s="196"/>
      <c r="X36" s="196"/>
      <c r="Y36" s="191"/>
      <c r="Z36" s="197"/>
    </row>
    <row r="37" spans="1:26" x14ac:dyDescent="0.25">
      <c r="A37" s="52">
        <v>27</v>
      </c>
      <c r="B37" s="905" t="s">
        <v>272</v>
      </c>
      <c r="C37" s="906"/>
      <c r="D37" s="906"/>
      <c r="E37" s="906"/>
      <c r="F37" s="907"/>
      <c r="G37" s="184"/>
      <c r="H37" s="46"/>
      <c r="I37" s="177"/>
      <c r="J37" s="178"/>
      <c r="K37" s="179"/>
      <c r="L37" s="180"/>
      <c r="M37" s="180"/>
      <c r="N37" s="181"/>
      <c r="O37" s="181"/>
      <c r="P37" s="241"/>
      <c r="Q37" s="185"/>
      <c r="R37" s="180"/>
      <c r="S37" s="182"/>
      <c r="T37" s="183"/>
      <c r="U37" s="168"/>
      <c r="V37" s="96"/>
      <c r="W37" s="186"/>
      <c r="X37" s="186"/>
      <c r="Y37" s="187"/>
      <c r="Z37" s="36"/>
    </row>
    <row r="38" spans="1:26" x14ac:dyDescent="0.25">
      <c r="A38" s="87"/>
      <c r="B38" s="899" t="s">
        <v>275</v>
      </c>
      <c r="C38" s="900"/>
      <c r="D38" s="900"/>
      <c r="E38" s="900"/>
      <c r="F38" s="901"/>
      <c r="G38" s="223">
        <v>23.29</v>
      </c>
      <c r="H38" s="188"/>
      <c r="I38" s="152">
        <v>34</v>
      </c>
      <c r="J38" s="188">
        <v>5800</v>
      </c>
      <c r="K38" s="159">
        <v>0.86</v>
      </c>
      <c r="L38" s="133" t="e">
        <f>#REF!+J38</f>
        <v>#REF!</v>
      </c>
      <c r="M38" s="133" t="e">
        <f>ROUND(#REF!-#REF!*5%+J38,-2)</f>
        <v>#REF!</v>
      </c>
      <c r="N38" s="133"/>
      <c r="O38" s="133"/>
      <c r="P38" s="242">
        <f t="shared" ref="P38" si="15">SUM(G38+K38)</f>
        <v>24.15</v>
      </c>
      <c r="Q38" s="189">
        <v>10.59</v>
      </c>
      <c r="R38" s="133"/>
      <c r="S38" s="190">
        <f>SUM(I38+J38)</f>
        <v>5834</v>
      </c>
      <c r="T38" s="137"/>
      <c r="U38" s="119">
        <f>ROUND(I38-I38*5%+J38,-2)</f>
        <v>5800</v>
      </c>
      <c r="V38" s="96">
        <f t="shared" ref="V38" si="16">SUM(G38-G38*5%+K38)</f>
        <v>22.985499999999998</v>
      </c>
      <c r="W38" s="96"/>
      <c r="X38" s="34">
        <f>SUM(I38+K38)</f>
        <v>34.86</v>
      </c>
      <c r="Y38" s="191">
        <f t="shared" ref="Y38" si="17">SUM(I38-I38*5%+K38)</f>
        <v>33.159999999999997</v>
      </c>
      <c r="Z38" s="36">
        <f>SUM(I38-I38*5%+K38)</f>
        <v>33.159999999999997</v>
      </c>
    </row>
    <row r="39" spans="1:26" x14ac:dyDescent="0.25">
      <c r="A39" s="87"/>
      <c r="B39" s="899" t="s">
        <v>276</v>
      </c>
      <c r="C39" s="900"/>
      <c r="D39" s="900"/>
      <c r="E39" s="900"/>
      <c r="F39" s="901"/>
      <c r="G39" s="184"/>
      <c r="H39" s="42"/>
      <c r="I39" s="192"/>
      <c r="J39" s="198"/>
      <c r="K39" s="199"/>
      <c r="L39" s="166"/>
      <c r="M39" s="166"/>
      <c r="N39" s="133"/>
      <c r="O39" s="133"/>
      <c r="P39" s="195"/>
      <c r="Q39" s="195"/>
      <c r="R39" s="166"/>
      <c r="S39" s="200"/>
      <c r="T39" s="137"/>
      <c r="U39" s="119"/>
      <c r="V39" s="201"/>
      <c r="W39" s="201"/>
      <c r="X39" s="201"/>
      <c r="Y39" s="191"/>
      <c r="Z39" s="197"/>
    </row>
    <row r="40" spans="1:26" x14ac:dyDescent="0.25">
      <c r="A40" s="244"/>
      <c r="B40" s="902" t="s">
        <v>274</v>
      </c>
      <c r="C40" s="903"/>
      <c r="D40" s="903"/>
      <c r="E40" s="903"/>
      <c r="F40" s="904"/>
      <c r="G40" s="202"/>
      <c r="H40" s="80"/>
      <c r="I40" s="203"/>
      <c r="J40" s="106"/>
      <c r="K40" s="73"/>
      <c r="L40" s="101"/>
      <c r="M40" s="101"/>
      <c r="N40" s="106"/>
      <c r="O40" s="106"/>
      <c r="P40" s="204"/>
      <c r="Q40" s="204"/>
      <c r="R40" s="106"/>
      <c r="S40" s="205"/>
      <c r="T40" s="206"/>
      <c r="U40" s="148"/>
      <c r="V40" s="207"/>
      <c r="W40" s="207"/>
      <c r="X40" s="207"/>
      <c r="Y40" s="208"/>
      <c r="Z40" s="209"/>
    </row>
  </sheetData>
  <mergeCells count="31">
    <mergeCell ref="B12:F12"/>
    <mergeCell ref="Q2:Y2"/>
    <mergeCell ref="J4:K4"/>
    <mergeCell ref="L4:M4"/>
    <mergeCell ref="P4:V4"/>
    <mergeCell ref="X4:Z4"/>
    <mergeCell ref="B6:F6"/>
    <mergeCell ref="B7:F7"/>
    <mergeCell ref="B8:F8"/>
    <mergeCell ref="B9:F9"/>
    <mergeCell ref="B10:F10"/>
    <mergeCell ref="B11:F11"/>
    <mergeCell ref="B33:F33"/>
    <mergeCell ref="B13:F13"/>
    <mergeCell ref="B16:F16"/>
    <mergeCell ref="B18:F18"/>
    <mergeCell ref="B24:F24"/>
    <mergeCell ref="B25:F25"/>
    <mergeCell ref="B26:F26"/>
    <mergeCell ref="B27:F27"/>
    <mergeCell ref="B28:F28"/>
    <mergeCell ref="B29:F29"/>
    <mergeCell ref="B31:F31"/>
    <mergeCell ref="B32:F32"/>
    <mergeCell ref="B40:F40"/>
    <mergeCell ref="B34:F34"/>
    <mergeCell ref="B35:F35"/>
    <mergeCell ref="B36:F36"/>
    <mergeCell ref="B37:F37"/>
    <mergeCell ref="B38:F38"/>
    <mergeCell ref="B39:F39"/>
  </mergeCells>
  <pageMargins left="0" right="0" top="0" bottom="0" header="0.31496062992125984" footer="0.31496062992125984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1"/>
  <sheetViews>
    <sheetView workbookViewId="0">
      <selection activeCell="E27" sqref="E27"/>
    </sheetView>
  </sheetViews>
  <sheetFormatPr defaultRowHeight="15" x14ac:dyDescent="0.25"/>
  <cols>
    <col min="2" max="2" width="5.5703125" customWidth="1"/>
    <col min="5" max="5" width="9.140625" customWidth="1"/>
    <col min="6" max="6" width="6.140625" hidden="1" customWidth="1"/>
    <col min="7" max="7" width="9.140625" hidden="1" customWidth="1"/>
    <col min="8" max="8" width="21.42578125" hidden="1" customWidth="1"/>
    <col min="9" max="15" width="9.140625" hidden="1" customWidth="1"/>
    <col min="16" max="16" width="14" customWidth="1"/>
    <col min="17" max="17" width="19.5703125" customWidth="1"/>
    <col min="18" max="19" width="18.28515625" customWidth="1"/>
    <col min="20" max="20" width="19.5703125" customWidth="1"/>
    <col min="21" max="21" width="19" customWidth="1"/>
  </cols>
  <sheetData>
    <row r="1" spans="2:21" x14ac:dyDescent="0.25">
      <c r="L1" s="1"/>
      <c r="M1" s="1"/>
      <c r="N1" s="1"/>
      <c r="O1" s="1"/>
      <c r="P1" s="1"/>
      <c r="T1" s="1" t="s">
        <v>0</v>
      </c>
      <c r="U1" s="1"/>
    </row>
    <row r="2" spans="2:21" x14ac:dyDescent="0.25">
      <c r="L2" s="1"/>
      <c r="M2" s="1"/>
      <c r="N2" s="1"/>
      <c r="O2" s="1"/>
      <c r="P2" s="1"/>
      <c r="T2" s="1" t="s">
        <v>1</v>
      </c>
      <c r="U2" s="1"/>
    </row>
    <row r="3" spans="2:21" x14ac:dyDescent="0.25">
      <c r="L3" s="1"/>
      <c r="M3" s="1"/>
      <c r="N3" s="1"/>
      <c r="O3" s="1"/>
      <c r="P3" s="1"/>
      <c r="T3" s="1" t="s">
        <v>2</v>
      </c>
      <c r="U3" s="1"/>
    </row>
    <row r="4" spans="2:21" x14ac:dyDescent="0.25">
      <c r="L4" s="1"/>
      <c r="M4" s="1"/>
      <c r="N4" s="1"/>
      <c r="O4" s="1"/>
      <c r="P4" s="1"/>
      <c r="T4" s="1" t="s">
        <v>380</v>
      </c>
      <c r="U4" s="1"/>
    </row>
    <row r="5" spans="2:21" x14ac:dyDescent="0.25">
      <c r="L5" s="1"/>
      <c r="M5" s="1"/>
      <c r="N5" s="1"/>
      <c r="O5" s="1"/>
      <c r="P5" s="1"/>
      <c r="T5" s="1" t="s">
        <v>406</v>
      </c>
      <c r="U5" s="1"/>
    </row>
    <row r="7" spans="2:21" x14ac:dyDescent="0.25">
      <c r="L7" s="913" t="s">
        <v>407</v>
      </c>
      <c r="M7" s="913"/>
      <c r="N7" s="913"/>
      <c r="O7" s="913"/>
      <c r="P7" s="913"/>
      <c r="Q7" s="913"/>
      <c r="R7" s="913"/>
      <c r="S7" s="913"/>
      <c r="T7" s="913"/>
      <c r="U7" s="913"/>
    </row>
    <row r="8" spans="2:21" ht="15.75" x14ac:dyDescent="0.25">
      <c r="B8" s="854" t="s">
        <v>3</v>
      </c>
      <c r="C8" s="854"/>
      <c r="D8" s="854"/>
      <c r="E8" s="854"/>
      <c r="F8" s="854"/>
      <c r="G8" s="854"/>
      <c r="H8" s="854"/>
      <c r="I8" s="854"/>
      <c r="J8" s="854"/>
      <c r="K8" s="854"/>
      <c r="L8" s="854"/>
      <c r="M8" s="854"/>
      <c r="N8" s="854"/>
      <c r="O8" s="854"/>
      <c r="P8" s="854"/>
      <c r="Q8" s="854"/>
      <c r="R8" s="854"/>
      <c r="S8" s="854"/>
      <c r="T8" s="854"/>
      <c r="U8" s="854"/>
    </row>
    <row r="9" spans="2:21" ht="15.75" x14ac:dyDescent="0.25">
      <c r="B9" s="957" t="s">
        <v>393</v>
      </c>
      <c r="C9" s="957"/>
      <c r="D9" s="957"/>
      <c r="E9" s="957"/>
      <c r="F9" s="957"/>
      <c r="G9" s="957"/>
      <c r="H9" s="957"/>
      <c r="I9" s="957"/>
      <c r="J9" s="957"/>
      <c r="K9" s="957"/>
      <c r="L9" s="957"/>
      <c r="M9" s="957"/>
      <c r="N9" s="957"/>
      <c r="O9" s="957"/>
      <c r="P9" s="957"/>
      <c r="Q9" s="957"/>
      <c r="R9" s="957"/>
      <c r="S9" s="957"/>
      <c r="T9" s="957"/>
      <c r="U9" s="957"/>
    </row>
    <row r="10" spans="2:21" ht="15.75" x14ac:dyDescent="0.25">
      <c r="B10" s="958" t="s">
        <v>394</v>
      </c>
      <c r="C10" s="958"/>
      <c r="D10" s="958"/>
      <c r="E10" s="958"/>
      <c r="F10" s="958"/>
      <c r="G10" s="958"/>
      <c r="H10" s="958"/>
      <c r="I10" s="958"/>
      <c r="J10" s="958"/>
      <c r="K10" s="958"/>
      <c r="L10" s="958"/>
      <c r="M10" s="958"/>
      <c r="N10" s="958"/>
      <c r="O10" s="958"/>
      <c r="P10" s="958"/>
      <c r="Q10" s="958"/>
      <c r="R10" s="958"/>
      <c r="S10" s="958"/>
      <c r="T10" s="958"/>
      <c r="U10" s="958"/>
    </row>
    <row r="11" spans="2:21" ht="15.75" x14ac:dyDescent="0.25">
      <c r="B11" s="958" t="s">
        <v>395</v>
      </c>
      <c r="C11" s="958"/>
      <c r="D11" s="958"/>
      <c r="E11" s="958"/>
      <c r="F11" s="958"/>
      <c r="G11" s="958"/>
      <c r="H11" s="958"/>
      <c r="I11" s="958"/>
      <c r="J11" s="958"/>
      <c r="K11" s="958"/>
      <c r="L11" s="958"/>
      <c r="M11" s="958"/>
      <c r="N11" s="958"/>
      <c r="O11" s="958"/>
      <c r="P11" s="958"/>
      <c r="Q11" s="958"/>
      <c r="R11" s="958"/>
      <c r="S11" s="958"/>
      <c r="T11" s="958"/>
      <c r="U11" s="958"/>
    </row>
    <row r="13" spans="2:21" x14ac:dyDescent="0.25">
      <c r="B13" s="3" t="s">
        <v>4</v>
      </c>
      <c r="C13" s="855" t="s">
        <v>5</v>
      </c>
      <c r="D13" s="856"/>
      <c r="E13" s="856"/>
      <c r="F13" s="856"/>
      <c r="G13" s="856"/>
      <c r="H13" s="4" t="s">
        <v>6</v>
      </c>
      <c r="I13" s="5"/>
      <c r="J13" s="6" t="s">
        <v>6</v>
      </c>
      <c r="K13" s="955" t="s">
        <v>7</v>
      </c>
      <c r="L13" s="956"/>
      <c r="M13" s="848" t="s">
        <v>8</v>
      </c>
      <c r="N13" s="850"/>
      <c r="O13" s="453"/>
      <c r="P13" s="453" t="s">
        <v>396</v>
      </c>
      <c r="Q13" s="7" t="s">
        <v>397</v>
      </c>
      <c r="R13" s="457" t="s">
        <v>398</v>
      </c>
      <c r="S13" s="453" t="s">
        <v>396</v>
      </c>
      <c r="T13" s="7" t="s">
        <v>397</v>
      </c>
      <c r="U13" s="457" t="s">
        <v>398</v>
      </c>
    </row>
    <row r="14" spans="2:21" x14ac:dyDescent="0.25">
      <c r="B14" s="8"/>
      <c r="C14" s="9"/>
      <c r="D14" s="10"/>
      <c r="E14" s="10"/>
      <c r="F14" s="10"/>
      <c r="G14" s="10"/>
      <c r="H14" s="11" t="s">
        <v>11</v>
      </c>
      <c r="I14" s="12"/>
      <c r="J14" s="11" t="s">
        <v>12</v>
      </c>
      <c r="K14" s="13" t="s">
        <v>13</v>
      </c>
      <c r="L14" s="14" t="s">
        <v>14</v>
      </c>
      <c r="M14" s="15" t="s">
        <v>15</v>
      </c>
      <c r="N14" s="16" t="s">
        <v>16</v>
      </c>
      <c r="O14" s="16"/>
      <c r="P14" s="17" t="s">
        <v>399</v>
      </c>
      <c r="Q14" s="15" t="s">
        <v>400</v>
      </c>
      <c r="R14" s="17" t="s">
        <v>399</v>
      </c>
      <c r="S14" s="15" t="s">
        <v>401</v>
      </c>
      <c r="T14" s="15" t="s">
        <v>400</v>
      </c>
      <c r="U14" s="15" t="s">
        <v>401</v>
      </c>
    </row>
    <row r="15" spans="2:21" ht="15.75" x14ac:dyDescent="0.25">
      <c r="B15" s="18"/>
      <c r="C15" s="454"/>
      <c r="D15" s="455"/>
      <c r="E15" s="455"/>
      <c r="F15" s="455"/>
      <c r="G15" s="455"/>
      <c r="H15" s="455"/>
      <c r="I15" s="455"/>
      <c r="J15" s="455"/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456"/>
    </row>
    <row r="16" spans="2:21" x14ac:dyDescent="0.25">
      <c r="B16" s="458">
        <v>1</v>
      </c>
      <c r="C16" s="49" t="s">
        <v>402</v>
      </c>
      <c r="D16" s="50"/>
      <c r="E16" s="50"/>
      <c r="F16" s="20"/>
      <c r="G16" s="21"/>
      <c r="H16" s="22">
        <v>1.28</v>
      </c>
      <c r="I16" s="459"/>
      <c r="J16" s="22">
        <v>1.28</v>
      </c>
      <c r="K16" s="23">
        <v>1900</v>
      </c>
      <c r="L16" s="24">
        <v>0.33</v>
      </c>
      <c r="M16" s="25">
        <f>SUM(H16+K16)</f>
        <v>1901.28</v>
      </c>
      <c r="N16" s="26">
        <f>ROUND(H16-H16*5%+K16,-2)</f>
        <v>1900</v>
      </c>
      <c r="O16" s="27"/>
      <c r="P16" s="460">
        <v>2.0499999999999998</v>
      </c>
      <c r="Q16" s="250">
        <v>2</v>
      </c>
      <c r="R16" s="461">
        <f>SUM(P16+Q16)</f>
        <v>4.05</v>
      </c>
      <c r="S16" s="460">
        <v>4.76</v>
      </c>
      <c r="T16" s="250">
        <v>2</v>
      </c>
      <c r="U16" s="28">
        <f>SUM(S16+T16)</f>
        <v>6.76</v>
      </c>
    </row>
    <row r="17" spans="2:21" x14ac:dyDescent="0.25">
      <c r="B17" s="37">
        <v>2</v>
      </c>
      <c r="C17" s="38" t="s">
        <v>403</v>
      </c>
      <c r="D17" s="39"/>
      <c r="E17" s="39"/>
      <c r="F17" s="39"/>
      <c r="G17" s="40"/>
      <c r="H17" s="22">
        <v>6.2</v>
      </c>
      <c r="I17" s="41"/>
      <c r="J17" s="22">
        <v>8.5</v>
      </c>
      <c r="K17" s="24">
        <v>300</v>
      </c>
      <c r="L17" s="24">
        <v>0.04</v>
      </c>
      <c r="M17" s="25">
        <f t="shared" ref="M17:M18" si="0">SUM(H17+K17)</f>
        <v>306.2</v>
      </c>
      <c r="N17" s="26">
        <f t="shared" ref="N17:N18" si="1">ROUND(H17-H17*5%+K17,-2)</f>
        <v>300</v>
      </c>
      <c r="O17" s="27"/>
      <c r="P17" s="460">
        <v>1.45</v>
      </c>
      <c r="Q17" s="250">
        <v>2</v>
      </c>
      <c r="R17" s="461">
        <f t="shared" ref="R17:R18" si="2">SUM(P17+Q17)</f>
        <v>3.45</v>
      </c>
      <c r="S17" s="460">
        <v>3.39</v>
      </c>
      <c r="T17" s="250">
        <v>2</v>
      </c>
      <c r="U17" s="28">
        <f t="shared" ref="U17:U18" si="3">SUM(S17+T17)</f>
        <v>5.3900000000000006</v>
      </c>
    </row>
    <row r="18" spans="2:21" x14ac:dyDescent="0.25">
      <c r="B18" s="48">
        <v>3</v>
      </c>
      <c r="C18" s="45" t="s">
        <v>404</v>
      </c>
      <c r="D18" s="46"/>
      <c r="E18" s="46"/>
      <c r="F18" s="46"/>
      <c r="G18" s="43"/>
      <c r="H18" s="246">
        <v>6.2</v>
      </c>
      <c r="I18" s="47"/>
      <c r="J18" s="246">
        <v>8.5</v>
      </c>
      <c r="K18" s="228">
        <v>300</v>
      </c>
      <c r="L18" s="228">
        <v>0.04</v>
      </c>
      <c r="M18" s="462">
        <f t="shared" si="0"/>
        <v>306.2</v>
      </c>
      <c r="N18" s="463">
        <f t="shared" si="1"/>
        <v>300</v>
      </c>
      <c r="O18" s="464"/>
      <c r="P18" s="465">
        <v>1.74</v>
      </c>
      <c r="Q18" s="466">
        <v>2</v>
      </c>
      <c r="R18" s="467">
        <f t="shared" si="2"/>
        <v>3.74</v>
      </c>
      <c r="S18" s="465">
        <v>4.42</v>
      </c>
      <c r="T18" s="466">
        <v>2</v>
      </c>
      <c r="U18" s="468">
        <f t="shared" si="3"/>
        <v>6.42</v>
      </c>
    </row>
    <row r="19" spans="2:21" x14ac:dyDescent="0.25">
      <c r="B19" s="44">
        <v>4</v>
      </c>
      <c r="C19" s="53" t="s">
        <v>405</v>
      </c>
      <c r="D19" s="54"/>
      <c r="E19" s="54"/>
      <c r="F19" s="20"/>
      <c r="G19" s="21"/>
      <c r="H19" s="22">
        <v>1.28</v>
      </c>
      <c r="I19" s="459"/>
      <c r="J19" s="22">
        <v>1.28</v>
      </c>
      <c r="K19" s="23">
        <v>1900</v>
      </c>
      <c r="L19" s="24">
        <v>0.33</v>
      </c>
      <c r="M19" s="25">
        <f>SUM(H19+K19)</f>
        <v>1901.28</v>
      </c>
      <c r="N19" s="26">
        <f>ROUND(H19-H19*5%+K19,-2)</f>
        <v>1900</v>
      </c>
      <c r="O19" s="27"/>
      <c r="P19" s="460">
        <v>4.1900000000000004</v>
      </c>
      <c r="Q19" s="250">
        <v>2</v>
      </c>
      <c r="R19" s="461">
        <f>SUM(P19+Q19)</f>
        <v>6.19</v>
      </c>
      <c r="S19" s="460">
        <v>8.93</v>
      </c>
      <c r="T19" s="250">
        <v>2</v>
      </c>
      <c r="U19" s="28">
        <f>SUM(S19+T19)</f>
        <v>10.93</v>
      </c>
    </row>
    <row r="21" spans="2:21" x14ac:dyDescent="0.25">
      <c r="C21" s="1" t="s">
        <v>277</v>
      </c>
      <c r="D21" s="1"/>
      <c r="E21" s="1"/>
      <c r="F21" s="1"/>
      <c r="G21" s="1"/>
      <c r="H21" s="920" t="s">
        <v>278</v>
      </c>
      <c r="I21" s="920"/>
      <c r="Q21" s="920" t="s">
        <v>278</v>
      </c>
      <c r="R21" s="920"/>
    </row>
  </sheetData>
  <mergeCells count="10">
    <mergeCell ref="H21:I21"/>
    <mergeCell ref="Q21:R21"/>
    <mergeCell ref="L7:U7"/>
    <mergeCell ref="B8:U8"/>
    <mergeCell ref="B9:U9"/>
    <mergeCell ref="B10:U10"/>
    <mergeCell ref="B11:U11"/>
    <mergeCell ref="C13:G13"/>
    <mergeCell ref="K13:L13"/>
    <mergeCell ref="M13:N13"/>
  </mergeCells>
  <pageMargins left="0" right="0" top="0" bottom="0" header="0.31496062992125984" footer="0.31496062992125984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58"/>
  <sheetViews>
    <sheetView topLeftCell="A38" workbookViewId="0">
      <selection activeCell="A2" sqref="A2:BH58"/>
    </sheetView>
  </sheetViews>
  <sheetFormatPr defaultRowHeight="15" x14ac:dyDescent="0.25"/>
  <cols>
    <col min="1" max="1" width="2.7109375" customWidth="1"/>
    <col min="5" max="5" width="32.42578125" customWidth="1"/>
    <col min="6" max="6" width="0" hidden="1" customWidth="1"/>
    <col min="7" max="9" width="9.140625" hidden="1" customWidth="1"/>
    <col min="10" max="10" width="3.42578125" hidden="1" customWidth="1"/>
    <col min="11" max="20" width="9.140625" hidden="1" customWidth="1"/>
    <col min="21" max="21" width="8.140625" hidden="1" customWidth="1"/>
    <col min="22" max="22" width="22.28515625" hidden="1" customWidth="1"/>
    <col min="23" max="23" width="14.140625" hidden="1" customWidth="1"/>
    <col min="24" max="32" width="9.140625" hidden="1" customWidth="1"/>
    <col min="33" max="33" width="1.5703125" hidden="1" customWidth="1"/>
    <col min="34" max="54" width="9.140625" hidden="1" customWidth="1"/>
    <col min="55" max="55" width="21.42578125" customWidth="1"/>
    <col min="56" max="57" width="9.140625" hidden="1" customWidth="1"/>
    <col min="58" max="58" width="20.42578125" customWidth="1"/>
    <col min="59" max="59" width="9.140625" hidden="1" customWidth="1"/>
    <col min="60" max="60" width="8.140625" hidden="1" customWidth="1"/>
  </cols>
  <sheetData>
    <row r="1" spans="1:6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68" ht="15.75" x14ac:dyDescent="0.25">
      <c r="A2" s="921" t="s">
        <v>279</v>
      </c>
      <c r="B2" s="922"/>
      <c r="C2" s="922"/>
      <c r="D2" s="922"/>
      <c r="E2" s="922"/>
      <c r="F2" s="922"/>
      <c r="G2" s="922"/>
      <c r="H2" s="922"/>
      <c r="I2" s="922"/>
      <c r="J2" s="922"/>
      <c r="K2" s="922"/>
      <c r="L2" s="922"/>
      <c r="M2" s="922"/>
      <c r="N2" s="922"/>
      <c r="O2" s="922"/>
      <c r="P2" s="922"/>
      <c r="Q2" s="922"/>
      <c r="R2" s="922"/>
      <c r="S2" s="922"/>
      <c r="T2" s="922"/>
      <c r="U2" s="922"/>
      <c r="V2" s="922"/>
      <c r="W2" s="922"/>
      <c r="X2" s="922"/>
      <c r="Y2" s="922"/>
      <c r="Z2" s="922"/>
      <c r="AA2" s="922"/>
      <c r="AB2" s="922"/>
      <c r="AC2" s="922"/>
      <c r="AD2" s="922"/>
      <c r="AE2" s="922"/>
      <c r="AF2" s="922"/>
      <c r="AG2" s="922"/>
      <c r="AH2" s="922"/>
      <c r="AI2" s="922"/>
      <c r="AJ2" s="922"/>
      <c r="AK2" s="922"/>
      <c r="AL2" s="922"/>
      <c r="AM2" s="922"/>
      <c r="AN2" s="922"/>
      <c r="AO2" s="922"/>
      <c r="AP2" s="922"/>
      <c r="AQ2" s="922"/>
      <c r="AR2" s="922"/>
      <c r="AS2" s="922"/>
      <c r="AT2" s="922"/>
      <c r="AU2" s="922"/>
      <c r="AV2" s="922"/>
      <c r="AW2" s="922"/>
      <c r="AX2" s="922"/>
      <c r="AY2" s="922"/>
      <c r="AZ2" s="922"/>
      <c r="BA2" s="922"/>
      <c r="BB2" s="922"/>
      <c r="BC2" s="922"/>
      <c r="BD2" s="922"/>
      <c r="BE2" s="922"/>
      <c r="BF2" s="922"/>
    </row>
    <row r="3" spans="1:68" x14ac:dyDescent="0.25">
      <c r="A3" s="1"/>
      <c r="B3" s="1"/>
      <c r="C3" s="1"/>
      <c r="D3" s="1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79"/>
      <c r="Z3" s="479"/>
      <c r="AA3" s="479"/>
      <c r="AB3" s="479"/>
      <c r="AC3" s="479"/>
      <c r="AD3" s="479"/>
      <c r="AE3" s="479"/>
      <c r="AF3" s="479"/>
      <c r="AG3" s="479" t="s">
        <v>522</v>
      </c>
      <c r="AH3" s="479"/>
      <c r="AI3" s="479"/>
      <c r="AJ3" s="479"/>
      <c r="AK3" s="479"/>
      <c r="AL3" s="479"/>
      <c r="AM3" s="479"/>
      <c r="AN3" s="479"/>
      <c r="AO3" s="479"/>
      <c r="AP3" s="479"/>
      <c r="AQ3" s="479"/>
      <c r="AR3" s="479"/>
      <c r="AS3" s="479"/>
      <c r="AT3" s="479"/>
      <c r="AU3" s="720"/>
      <c r="AV3" s="720"/>
      <c r="AW3" s="720"/>
      <c r="AX3" s="720"/>
      <c r="AY3" s="720"/>
      <c r="AZ3" s="720"/>
      <c r="BA3" s="720"/>
      <c r="BB3" s="720"/>
      <c r="BC3" s="479" t="s">
        <v>622</v>
      </c>
      <c r="BD3" s="479"/>
      <c r="BE3" s="479"/>
      <c r="BF3" s="479"/>
      <c r="BG3" s="479"/>
      <c r="BH3" s="479"/>
      <c r="BI3" s="479"/>
      <c r="BJ3" s="479"/>
    </row>
    <row r="4" spans="1:68" x14ac:dyDescent="0.25">
      <c r="A4" s="211"/>
      <c r="B4" s="211"/>
      <c r="C4" s="211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1"/>
      <c r="BI4" s="479"/>
      <c r="BJ4" s="479"/>
      <c r="BK4" s="479"/>
      <c r="BL4" s="479"/>
      <c r="BM4" s="479"/>
      <c r="BN4" s="479"/>
      <c r="BO4" s="479"/>
      <c r="BP4" s="479"/>
    </row>
    <row r="5" spans="1:68" x14ac:dyDescent="0.25">
      <c r="A5" s="213" t="s">
        <v>280</v>
      </c>
      <c r="B5" s="89"/>
      <c r="C5" s="89"/>
      <c r="D5" s="214" t="s">
        <v>5</v>
      </c>
      <c r="E5" s="89"/>
      <c r="F5" s="90"/>
      <c r="G5" s="89"/>
      <c r="H5" s="89"/>
      <c r="I5" s="89"/>
      <c r="J5" s="89"/>
      <c r="K5" s="89"/>
      <c r="L5" s="89"/>
      <c r="M5" s="100"/>
      <c r="N5" s="798" t="s">
        <v>281</v>
      </c>
      <c r="O5" s="798" t="s">
        <v>282</v>
      </c>
      <c r="P5" s="798" t="s">
        <v>490</v>
      </c>
      <c r="Q5" s="505" t="s">
        <v>283</v>
      </c>
      <c r="R5" s="798" t="s">
        <v>491</v>
      </c>
      <c r="S5" s="798" t="s">
        <v>490</v>
      </c>
      <c r="T5" s="798" t="s">
        <v>491</v>
      </c>
      <c r="U5" s="4" t="s">
        <v>6</v>
      </c>
      <c r="V5" s="6" t="s">
        <v>6</v>
      </c>
      <c r="W5" s="37" t="s">
        <v>283</v>
      </c>
      <c r="X5" s="923" t="s">
        <v>284</v>
      </c>
      <c r="Y5" s="924"/>
      <c r="Z5" s="797"/>
      <c r="AA5" s="797"/>
      <c r="AB5" s="797"/>
      <c r="AC5" s="925" t="s">
        <v>285</v>
      </c>
      <c r="AD5" s="926"/>
      <c r="AE5" s="926"/>
      <c r="AF5" s="926"/>
      <c r="AG5" s="926"/>
      <c r="AH5" s="44" t="s">
        <v>492</v>
      </c>
      <c r="AI5" s="508"/>
      <c r="AJ5" s="508"/>
      <c r="AK5" s="848" t="s">
        <v>10</v>
      </c>
      <c r="AL5" s="849"/>
      <c r="AM5" s="849"/>
      <c r="AN5" s="849"/>
      <c r="AO5" s="849"/>
      <c r="AP5" s="849"/>
      <c r="AQ5" s="850"/>
      <c r="AR5" s="7" t="s">
        <v>9</v>
      </c>
      <c r="AS5" s="845" t="s">
        <v>10</v>
      </c>
      <c r="AT5" s="846"/>
      <c r="AU5" s="847"/>
      <c r="AV5" s="848" t="s">
        <v>10</v>
      </c>
      <c r="AW5" s="849"/>
      <c r="AX5" s="849"/>
      <c r="AY5" s="849"/>
      <c r="AZ5" s="849"/>
      <c r="BA5" s="849"/>
      <c r="BB5" s="850"/>
      <c r="BC5" s="845" t="s">
        <v>10</v>
      </c>
      <c r="BD5" s="846"/>
      <c r="BE5" s="847"/>
      <c r="BF5" s="845" t="s">
        <v>10</v>
      </c>
      <c r="BG5" s="846"/>
      <c r="BH5" s="847"/>
      <c r="BI5" s="232"/>
    </row>
    <row r="6" spans="1:68" x14ac:dyDescent="0.25">
      <c r="A6" s="216"/>
      <c r="B6" s="217"/>
      <c r="C6" s="218"/>
      <c r="D6" s="218"/>
      <c r="E6" s="218"/>
      <c r="F6" s="219"/>
      <c r="G6" s="94"/>
      <c r="H6" s="94"/>
      <c r="I6" s="94"/>
      <c r="J6" s="94"/>
      <c r="K6" s="75"/>
      <c r="L6" s="75"/>
      <c r="M6" s="220"/>
      <c r="N6" s="221" t="s">
        <v>286</v>
      </c>
      <c r="O6" s="221" t="s">
        <v>286</v>
      </c>
      <c r="P6" s="221" t="s">
        <v>286</v>
      </c>
      <c r="Q6" s="221" t="s">
        <v>13</v>
      </c>
      <c r="R6" s="221" t="s">
        <v>286</v>
      </c>
      <c r="S6" s="221" t="s">
        <v>286</v>
      </c>
      <c r="T6" s="221" t="s">
        <v>286</v>
      </c>
      <c r="U6" s="11" t="s">
        <v>11</v>
      </c>
      <c r="V6" s="11" t="s">
        <v>12</v>
      </c>
      <c r="W6" s="221" t="s">
        <v>286</v>
      </c>
      <c r="X6" s="221" t="s">
        <v>13</v>
      </c>
      <c r="Y6" s="221"/>
      <c r="Z6" s="221"/>
      <c r="AA6" s="221"/>
      <c r="AB6" s="221"/>
      <c r="AC6" s="221" t="s">
        <v>13</v>
      </c>
      <c r="AD6" s="221" t="s">
        <v>287</v>
      </c>
      <c r="AE6" s="222"/>
      <c r="AF6" s="15"/>
      <c r="AG6" s="507" t="s">
        <v>288</v>
      </c>
      <c r="AH6" s="221" t="s">
        <v>288</v>
      </c>
      <c r="AI6" s="1"/>
      <c r="AJ6" s="1"/>
      <c r="AK6" s="15" t="s">
        <v>11</v>
      </c>
      <c r="AL6" s="17" t="s">
        <v>17</v>
      </c>
      <c r="AM6" s="17"/>
      <c r="AN6" s="15" t="s">
        <v>15</v>
      </c>
      <c r="AO6" s="17"/>
      <c r="AP6" s="17" t="s">
        <v>16</v>
      </c>
      <c r="AQ6" s="17" t="s">
        <v>16</v>
      </c>
      <c r="AR6" s="17"/>
      <c r="AS6" s="15" t="s">
        <v>12</v>
      </c>
      <c r="AT6" s="15" t="s">
        <v>16</v>
      </c>
      <c r="AU6" s="17" t="s">
        <v>17</v>
      </c>
      <c r="AV6" s="15" t="s">
        <v>11</v>
      </c>
      <c r="AW6" s="17" t="s">
        <v>17</v>
      </c>
      <c r="AX6" s="17"/>
      <c r="AY6" s="15" t="s">
        <v>15</v>
      </c>
      <c r="AZ6" s="17"/>
      <c r="BA6" s="17" t="s">
        <v>16</v>
      </c>
      <c r="BB6" s="17" t="s">
        <v>16</v>
      </c>
      <c r="BC6" s="15" t="s">
        <v>11</v>
      </c>
      <c r="BD6" s="15" t="s">
        <v>16</v>
      </c>
      <c r="BE6" s="17" t="s">
        <v>17</v>
      </c>
      <c r="BF6" s="15" t="s">
        <v>12</v>
      </c>
      <c r="BG6" s="15" t="s">
        <v>16</v>
      </c>
      <c r="BH6" s="15" t="s">
        <v>17</v>
      </c>
      <c r="BI6" s="232"/>
    </row>
    <row r="7" spans="1:68" x14ac:dyDescent="0.25">
      <c r="A7" s="928" t="s">
        <v>289</v>
      </c>
      <c r="B7" s="928"/>
      <c r="C7" s="928"/>
      <c r="D7" s="928"/>
      <c r="E7" s="928"/>
      <c r="F7" s="928"/>
      <c r="G7" s="928"/>
      <c r="H7" s="928"/>
      <c r="I7" s="928"/>
      <c r="J7" s="928"/>
      <c r="K7" s="928"/>
      <c r="L7" s="928"/>
      <c r="M7" s="928"/>
      <c r="N7" s="928"/>
      <c r="O7" s="928"/>
      <c r="P7" s="928"/>
      <c r="Q7" s="928"/>
      <c r="R7" s="928"/>
      <c r="S7" s="928"/>
      <c r="T7" s="928"/>
      <c r="U7" s="928"/>
      <c r="V7" s="928"/>
      <c r="W7" s="928"/>
      <c r="X7" s="928"/>
      <c r="Y7" s="928"/>
      <c r="Z7" s="928"/>
      <c r="AA7" s="928"/>
      <c r="AB7" s="928"/>
      <c r="AC7" s="928"/>
      <c r="AD7" s="928"/>
      <c r="AE7" s="928"/>
      <c r="AF7" s="928"/>
      <c r="AG7" s="928"/>
      <c r="AH7" s="95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8" x14ac:dyDescent="0.25">
      <c r="A8" s="76">
        <v>1</v>
      </c>
      <c r="B8" s="794" t="s">
        <v>290</v>
      </c>
      <c r="C8" s="795"/>
      <c r="D8" s="795"/>
      <c r="E8" s="795"/>
      <c r="F8" s="796"/>
      <c r="G8" s="618"/>
      <c r="H8" s="618"/>
      <c r="I8" s="618"/>
      <c r="J8" s="618"/>
      <c r="K8" s="618"/>
      <c r="L8" s="618"/>
      <c r="M8" s="618"/>
      <c r="N8" s="619">
        <v>33.17</v>
      </c>
      <c r="O8" s="619"/>
      <c r="P8" s="620">
        <v>50.15</v>
      </c>
      <c r="Q8" s="621">
        <v>154500</v>
      </c>
      <c r="R8" s="620">
        <v>52.66</v>
      </c>
      <c r="S8" s="652">
        <v>54.05</v>
      </c>
      <c r="T8" s="652">
        <v>59.42</v>
      </c>
      <c r="U8" s="652">
        <v>57.5</v>
      </c>
      <c r="V8" s="652">
        <v>63.13</v>
      </c>
      <c r="W8" s="622">
        <v>17.71</v>
      </c>
      <c r="X8" s="261">
        <v>154536</v>
      </c>
      <c r="Y8" s="262">
        <f t="shared" ref="Y8:Y11" si="0">SUM(N8+W8)</f>
        <v>50.88</v>
      </c>
      <c r="Z8" s="263"/>
      <c r="AA8" s="263"/>
      <c r="AB8" s="263"/>
      <c r="AC8" s="264">
        <v>154536</v>
      </c>
      <c r="AD8" s="264" t="e">
        <v>#DIV/0!</v>
      </c>
      <c r="AE8" s="264"/>
      <c r="AF8" s="25"/>
      <c r="AG8" s="256">
        <f>SUM(P8+W8)</f>
        <v>67.86</v>
      </c>
      <c r="AH8" s="253">
        <f>SUM(R8+W8)</f>
        <v>70.37</v>
      </c>
      <c r="AI8" s="1"/>
      <c r="AJ8" s="1"/>
      <c r="AK8" s="35">
        <v>71.760000000000005</v>
      </c>
      <c r="AL8" s="1"/>
      <c r="AM8" s="1"/>
      <c r="AN8" s="1"/>
      <c r="AO8" s="1"/>
      <c r="AP8" s="1"/>
      <c r="AQ8" s="1"/>
      <c r="AR8" s="1"/>
      <c r="AS8" s="35">
        <v>77.13</v>
      </c>
      <c r="AT8" s="1"/>
      <c r="AU8" s="1"/>
      <c r="AV8" s="1"/>
      <c r="AW8" s="1"/>
      <c r="AX8" s="1"/>
      <c r="AY8" s="1"/>
      <c r="AZ8" s="1"/>
      <c r="BA8" s="1"/>
      <c r="BB8" s="1"/>
      <c r="BC8" s="35">
        <v>75.209999999999994</v>
      </c>
      <c r="BD8" s="95"/>
      <c r="BE8" s="19"/>
      <c r="BF8" s="35">
        <v>80.84</v>
      </c>
      <c r="BG8" s="60"/>
      <c r="BH8" s="60"/>
    </row>
    <row r="9" spans="1:68" x14ac:dyDescent="0.25">
      <c r="A9" s="76">
        <v>2</v>
      </c>
      <c r="B9" s="794" t="s">
        <v>291</v>
      </c>
      <c r="C9" s="795"/>
      <c r="D9" s="795"/>
      <c r="E9" s="795"/>
      <c r="F9" s="796"/>
      <c r="G9" s="618"/>
      <c r="H9" s="618"/>
      <c r="I9" s="618"/>
      <c r="J9" s="618"/>
      <c r="K9" s="618"/>
      <c r="L9" s="618"/>
      <c r="M9" s="618"/>
      <c r="N9" s="619">
        <v>33.17</v>
      </c>
      <c r="O9" s="619"/>
      <c r="P9" s="620">
        <v>50.15</v>
      </c>
      <c r="Q9" s="621">
        <v>154500</v>
      </c>
      <c r="R9" s="620">
        <v>52.66</v>
      </c>
      <c r="S9" s="652">
        <f t="shared" ref="S9:S14" si="1">SUM(AK9-W9)</f>
        <v>54.054199999999994</v>
      </c>
      <c r="T9" s="652">
        <f t="shared" ref="T9:T14" si="2">SUM(AS9-W9)</f>
        <v>59.418000000000006</v>
      </c>
      <c r="U9" s="652">
        <f t="shared" ref="U9:U24" si="3">SUM(BC9-W9)</f>
        <v>57.50291</v>
      </c>
      <c r="V9" s="652">
        <f t="shared" ref="V9:V24" si="4">SUM(BF9-W9)</f>
        <v>63.134900000000002</v>
      </c>
      <c r="W9" s="622">
        <v>14.92</v>
      </c>
      <c r="X9" s="261">
        <v>154536</v>
      </c>
      <c r="Y9" s="262">
        <f t="shared" si="0"/>
        <v>48.09</v>
      </c>
      <c r="Z9" s="263"/>
      <c r="AA9" s="263"/>
      <c r="AB9" s="263"/>
      <c r="AC9" s="264">
        <v>154536</v>
      </c>
      <c r="AD9" s="264" t="e">
        <v>#DIV/0!</v>
      </c>
      <c r="AE9" s="264"/>
      <c r="AF9" s="25"/>
      <c r="AG9" s="256">
        <f t="shared" ref="AG9:AG24" si="5">SUM(P9+W9)</f>
        <v>65.069999999999993</v>
      </c>
      <c r="AH9" s="253">
        <f t="shared" ref="AH9:AH24" si="6">SUM(R9+W9)</f>
        <v>67.58</v>
      </c>
      <c r="AI9" s="1"/>
      <c r="AJ9" s="1"/>
      <c r="AK9" s="35">
        <f t="shared" ref="AK9:AK24" si="7">SUM(AG9+AG9*6%)</f>
        <v>68.974199999999996</v>
      </c>
      <c r="AL9" s="1"/>
      <c r="AM9" s="1"/>
      <c r="AN9" s="1"/>
      <c r="AO9" s="1"/>
      <c r="AP9" s="1"/>
      <c r="AQ9" s="1"/>
      <c r="AR9" s="1"/>
      <c r="AS9" s="35">
        <f t="shared" ref="AS9:AS24" si="8">SUM(AH9*1.1)</f>
        <v>74.338000000000008</v>
      </c>
      <c r="AT9" s="1"/>
      <c r="AU9" s="1"/>
      <c r="AV9" s="1"/>
      <c r="AW9" s="1"/>
      <c r="AX9" s="1"/>
      <c r="AY9" s="1"/>
      <c r="AZ9" s="1"/>
      <c r="BA9" s="1"/>
      <c r="BB9" s="1"/>
      <c r="BC9" s="35">
        <f t="shared" ref="BC9:BC24" si="9">SUM(AK9+AK9*5%)</f>
        <v>72.422910000000002</v>
      </c>
      <c r="BD9" s="1"/>
      <c r="BE9" s="1"/>
      <c r="BF9" s="35">
        <f t="shared" ref="BF9:BF24" si="10">SUM(AS9+AS9*5%)</f>
        <v>78.054900000000004</v>
      </c>
      <c r="BG9" s="1"/>
      <c r="BH9" s="1"/>
    </row>
    <row r="10" spans="1:68" ht="15" customHeight="1" x14ac:dyDescent="0.25">
      <c r="A10" s="76">
        <v>3</v>
      </c>
      <c r="B10" s="959" t="s">
        <v>599</v>
      </c>
      <c r="C10" s="959"/>
      <c r="D10" s="959"/>
      <c r="E10" s="959"/>
      <c r="F10" s="959"/>
      <c r="G10" s="959"/>
      <c r="H10" s="959"/>
      <c r="I10" s="959"/>
      <c r="J10" s="959"/>
      <c r="K10" s="959"/>
      <c r="L10" s="959"/>
      <c r="M10" s="618"/>
      <c r="N10" s="619"/>
      <c r="O10" s="619"/>
      <c r="P10" s="620"/>
      <c r="Q10" s="621"/>
      <c r="R10" s="620"/>
      <c r="S10" s="652"/>
      <c r="T10" s="652"/>
      <c r="U10" s="652">
        <v>66.7</v>
      </c>
      <c r="V10" s="652">
        <v>66.7</v>
      </c>
      <c r="W10" s="622">
        <v>3.45</v>
      </c>
      <c r="X10" s="261"/>
      <c r="Y10" s="262"/>
      <c r="Z10" s="263"/>
      <c r="AA10" s="263"/>
      <c r="AB10" s="263"/>
      <c r="AC10" s="264"/>
      <c r="AD10" s="264"/>
      <c r="AE10" s="264"/>
      <c r="AF10" s="25"/>
      <c r="AG10" s="256"/>
      <c r="AH10" s="253"/>
      <c r="AI10" s="1"/>
      <c r="AJ10" s="1"/>
      <c r="AK10" s="35"/>
      <c r="AL10" s="1"/>
      <c r="AM10" s="1"/>
      <c r="AN10" s="1"/>
      <c r="AO10" s="1"/>
      <c r="AP10" s="1"/>
      <c r="AQ10" s="1"/>
      <c r="AR10" s="1"/>
      <c r="AS10" s="35"/>
      <c r="AT10" s="1"/>
      <c r="AU10" s="1"/>
      <c r="AV10" s="1"/>
      <c r="AW10" s="1"/>
      <c r="AX10" s="1"/>
      <c r="AY10" s="1"/>
      <c r="AZ10" s="1"/>
      <c r="BA10" s="1"/>
      <c r="BB10" s="1"/>
      <c r="BC10" s="35">
        <v>70.150000000000006</v>
      </c>
      <c r="BD10" s="1"/>
      <c r="BE10" s="1"/>
      <c r="BF10" s="35">
        <v>70.150000000000006</v>
      </c>
      <c r="BG10" s="1"/>
      <c r="BH10" s="1"/>
    </row>
    <row r="11" spans="1:68" x14ac:dyDescent="0.25">
      <c r="A11" s="76">
        <v>4</v>
      </c>
      <c r="B11" s="933" t="s">
        <v>292</v>
      </c>
      <c r="C11" s="934"/>
      <c r="D11" s="934"/>
      <c r="E11" s="934"/>
      <c r="F11" s="935"/>
      <c r="G11" s="618"/>
      <c r="H11" s="618"/>
      <c r="I11" s="618"/>
      <c r="J11" s="618"/>
      <c r="K11" s="618"/>
      <c r="L11" s="618"/>
      <c r="M11" s="618"/>
      <c r="N11" s="619">
        <v>12.22</v>
      </c>
      <c r="O11" s="619"/>
      <c r="P11" s="620">
        <v>18.47</v>
      </c>
      <c r="Q11" s="621"/>
      <c r="R11" s="620">
        <v>19.39</v>
      </c>
      <c r="S11" s="652">
        <f t="shared" si="1"/>
        <v>19.673599999999997</v>
      </c>
      <c r="T11" s="652">
        <f t="shared" si="2"/>
        <v>21.488000000000003</v>
      </c>
      <c r="U11" s="652">
        <f t="shared" si="3"/>
        <v>20.736779999999996</v>
      </c>
      <c r="V11" s="652">
        <f t="shared" si="4"/>
        <v>22.641900000000003</v>
      </c>
      <c r="W11" s="623">
        <v>1.59</v>
      </c>
      <c r="X11" s="261"/>
      <c r="Y11" s="262">
        <f t="shared" si="0"/>
        <v>13.81</v>
      </c>
      <c r="Z11" s="263"/>
      <c r="AA11" s="263"/>
      <c r="AB11" s="263"/>
      <c r="AC11" s="264"/>
      <c r="AD11" s="264"/>
      <c r="AE11" s="264"/>
      <c r="AF11" s="25"/>
      <c r="AG11" s="256">
        <f t="shared" si="5"/>
        <v>20.059999999999999</v>
      </c>
      <c r="AH11" s="253">
        <f t="shared" si="6"/>
        <v>20.98</v>
      </c>
      <c r="AI11" s="1"/>
      <c r="AJ11" s="1"/>
      <c r="AK11" s="35">
        <f t="shared" si="7"/>
        <v>21.263599999999997</v>
      </c>
      <c r="AL11" s="1"/>
      <c r="AM11" s="1"/>
      <c r="AN11" s="1"/>
      <c r="AO11" s="1"/>
      <c r="AP11" s="1"/>
      <c r="AQ11" s="1"/>
      <c r="AR11" s="1"/>
      <c r="AS11" s="35">
        <f t="shared" si="8"/>
        <v>23.078000000000003</v>
      </c>
      <c r="AT11" s="1"/>
      <c r="AU11" s="1"/>
      <c r="AV11" s="1"/>
      <c r="AW11" s="1"/>
      <c r="AX11" s="1"/>
      <c r="AY11" s="1"/>
      <c r="AZ11" s="1"/>
      <c r="BA11" s="1"/>
      <c r="BB11" s="1"/>
      <c r="BC11" s="35">
        <f t="shared" si="9"/>
        <v>22.326779999999996</v>
      </c>
      <c r="BD11" s="1"/>
      <c r="BE11" s="1"/>
      <c r="BF11" s="35">
        <f t="shared" si="10"/>
        <v>24.231900000000003</v>
      </c>
      <c r="BG11" s="1"/>
      <c r="BH11" s="1"/>
    </row>
    <row r="12" spans="1:68" x14ac:dyDescent="0.25">
      <c r="A12" s="216">
        <v>5</v>
      </c>
      <c r="B12" s="265" t="s">
        <v>318</v>
      </c>
      <c r="C12" s="266"/>
      <c r="D12" s="266"/>
      <c r="E12" s="266"/>
      <c r="F12" s="267"/>
      <c r="G12" s="94"/>
      <c r="H12" s="94"/>
      <c r="I12" s="94"/>
      <c r="J12" s="94"/>
      <c r="K12" s="94"/>
      <c r="L12" s="94"/>
      <c r="M12" s="800"/>
      <c r="N12" s="268">
        <v>9.2200000000000006</v>
      </c>
      <c r="O12" s="268"/>
      <c r="P12" s="152">
        <v>13.93</v>
      </c>
      <c r="Q12" s="269">
        <v>52400</v>
      </c>
      <c r="R12" s="152">
        <v>14.63</v>
      </c>
      <c r="S12" s="652">
        <v>15.01</v>
      </c>
      <c r="T12" s="652">
        <v>16.5</v>
      </c>
      <c r="U12" s="652">
        <f t="shared" si="3"/>
        <v>16.079500000000003</v>
      </c>
      <c r="V12" s="652">
        <f t="shared" si="4"/>
        <v>17.643999999999998</v>
      </c>
      <c r="W12" s="270">
        <v>6.38</v>
      </c>
      <c r="X12" s="261">
        <f>SUM(N12+Q12)</f>
        <v>52409.22</v>
      </c>
      <c r="Y12" s="262">
        <f t="shared" ref="Y12" si="11">SUM(P12+W12)</f>
        <v>20.309999999999999</v>
      </c>
      <c r="Z12" s="263"/>
      <c r="AA12" s="263"/>
      <c r="AB12" s="263"/>
      <c r="AC12" s="264">
        <f>SUM(P12+Q12)</f>
        <v>52413.93</v>
      </c>
      <c r="AD12" s="264" t="e">
        <f>ROUND(AC12/#REF!,-1)</f>
        <v>#REF!</v>
      </c>
      <c r="AE12" s="264"/>
      <c r="AF12" s="25"/>
      <c r="AG12" s="256">
        <f t="shared" si="5"/>
        <v>20.309999999999999</v>
      </c>
      <c r="AH12" s="253">
        <f t="shared" si="6"/>
        <v>21.01</v>
      </c>
      <c r="AI12" s="1" t="s">
        <v>547</v>
      </c>
      <c r="AJ12" s="1"/>
      <c r="AK12" s="35">
        <v>21.39</v>
      </c>
      <c r="AL12" s="1"/>
      <c r="AM12" s="1"/>
      <c r="AN12" s="1"/>
      <c r="AO12" s="1"/>
      <c r="AP12" s="1"/>
      <c r="AQ12" s="1"/>
      <c r="AR12" s="1"/>
      <c r="AS12" s="35">
        <v>22.88</v>
      </c>
      <c r="AT12" s="1"/>
      <c r="AU12" s="1"/>
      <c r="AV12" s="1"/>
      <c r="AW12" s="1"/>
      <c r="AX12" s="1"/>
      <c r="AY12" s="1"/>
      <c r="AZ12" s="1"/>
      <c r="BA12" s="1"/>
      <c r="BB12" s="1"/>
      <c r="BC12" s="35">
        <f t="shared" si="9"/>
        <v>22.459500000000002</v>
      </c>
      <c r="BD12" s="1"/>
      <c r="BE12" s="1"/>
      <c r="BF12" s="35">
        <f t="shared" si="10"/>
        <v>24.023999999999997</v>
      </c>
      <c r="BG12" s="1"/>
      <c r="BH12" s="1"/>
    </row>
    <row r="13" spans="1:68" x14ac:dyDescent="0.25">
      <c r="A13" s="216">
        <v>6</v>
      </c>
      <c r="B13" s="266" t="s">
        <v>295</v>
      </c>
      <c r="C13" s="266"/>
      <c r="D13" s="266"/>
      <c r="E13" s="266"/>
      <c r="F13" s="267"/>
      <c r="G13" s="94"/>
      <c r="H13" s="94"/>
      <c r="I13" s="94"/>
      <c r="J13" s="94"/>
      <c r="K13" s="94"/>
      <c r="L13" s="94"/>
      <c r="M13" s="271"/>
      <c r="N13" s="268">
        <v>5.33</v>
      </c>
      <c r="O13" s="268"/>
      <c r="P13" s="152">
        <v>10.57</v>
      </c>
      <c r="Q13" s="269">
        <v>2800</v>
      </c>
      <c r="R13" s="152">
        <v>11.1</v>
      </c>
      <c r="S13" s="652">
        <f t="shared" si="1"/>
        <v>11.224600000000001</v>
      </c>
      <c r="T13" s="652">
        <f t="shared" si="2"/>
        <v>12.244</v>
      </c>
      <c r="U13" s="652">
        <f t="shared" si="3"/>
        <v>11.80283</v>
      </c>
      <c r="V13" s="652">
        <f t="shared" si="4"/>
        <v>12.873200000000001</v>
      </c>
      <c r="W13" s="270">
        <v>0.34</v>
      </c>
      <c r="X13" s="261">
        <f t="shared" ref="X13" si="12">SUM(N13+Q13)</f>
        <v>2805.33</v>
      </c>
      <c r="Y13" s="262">
        <f t="shared" ref="Y13:Y24" si="13">SUM(N13+W13)</f>
        <v>5.67</v>
      </c>
      <c r="Z13" s="263"/>
      <c r="AA13" s="263"/>
      <c r="AB13" s="263"/>
      <c r="AC13" s="264">
        <f t="shared" ref="AC13" si="14">SUM(P13+Q13)</f>
        <v>2810.57</v>
      </c>
      <c r="AD13" s="264" t="e">
        <f>ROUND(AC13/#REF!,-1)</f>
        <v>#REF!</v>
      </c>
      <c r="AE13" s="264"/>
      <c r="AF13" s="25"/>
      <c r="AG13" s="256">
        <f t="shared" si="5"/>
        <v>10.91</v>
      </c>
      <c r="AH13" s="253">
        <f t="shared" si="6"/>
        <v>11.44</v>
      </c>
      <c r="AI13" s="1"/>
      <c r="AJ13" s="1"/>
      <c r="AK13" s="35">
        <f t="shared" si="7"/>
        <v>11.5646</v>
      </c>
      <c r="AL13" s="1"/>
      <c r="AM13" s="1"/>
      <c r="AN13" s="1"/>
      <c r="AO13" s="1"/>
      <c r="AP13" s="1"/>
      <c r="AQ13" s="1"/>
      <c r="AR13" s="1"/>
      <c r="AS13" s="35">
        <f t="shared" si="8"/>
        <v>12.584</v>
      </c>
      <c r="AT13" s="1"/>
      <c r="AU13" s="1"/>
      <c r="AV13" s="1"/>
      <c r="AW13" s="1"/>
      <c r="AX13" s="1"/>
      <c r="AY13" s="1"/>
      <c r="AZ13" s="1"/>
      <c r="BA13" s="1"/>
      <c r="BB13" s="1"/>
      <c r="BC13" s="35">
        <f t="shared" si="9"/>
        <v>12.14283</v>
      </c>
      <c r="BD13" s="1"/>
      <c r="BE13" s="1"/>
      <c r="BF13" s="35">
        <f t="shared" si="10"/>
        <v>13.213200000000001</v>
      </c>
      <c r="BG13" s="1"/>
      <c r="BH13" s="1"/>
    </row>
    <row r="14" spans="1:68" x14ac:dyDescent="0.25">
      <c r="A14" s="216">
        <v>7</v>
      </c>
      <c r="B14" s="933" t="s">
        <v>296</v>
      </c>
      <c r="C14" s="934"/>
      <c r="D14" s="934"/>
      <c r="E14" s="934"/>
      <c r="F14" s="935"/>
      <c r="G14" s="94"/>
      <c r="H14" s="94"/>
      <c r="I14" s="94"/>
      <c r="J14" s="94"/>
      <c r="K14" s="94"/>
      <c r="L14" s="94"/>
      <c r="M14" s="272"/>
      <c r="N14" s="268">
        <v>13.82</v>
      </c>
      <c r="O14" s="268"/>
      <c r="P14" s="152">
        <v>20.88</v>
      </c>
      <c r="Q14" s="269"/>
      <c r="R14" s="152">
        <v>21.92</v>
      </c>
      <c r="S14" s="652">
        <f t="shared" si="1"/>
        <v>22.241999999999997</v>
      </c>
      <c r="T14" s="652">
        <f t="shared" si="2"/>
        <v>24.294000000000004</v>
      </c>
      <c r="U14" s="652">
        <f t="shared" si="3"/>
        <v>23.445099999999996</v>
      </c>
      <c r="V14" s="652">
        <f t="shared" si="4"/>
        <v>25.599700000000006</v>
      </c>
      <c r="W14" s="270">
        <v>1.82</v>
      </c>
      <c r="X14" s="261"/>
      <c r="Y14" s="262">
        <f t="shared" si="13"/>
        <v>15.64</v>
      </c>
      <c r="Z14" s="263"/>
      <c r="AA14" s="263"/>
      <c r="AB14" s="263"/>
      <c r="AC14" s="264"/>
      <c r="AD14" s="264"/>
      <c r="AE14" s="264"/>
      <c r="AF14" s="25"/>
      <c r="AG14" s="256">
        <f t="shared" si="5"/>
        <v>22.7</v>
      </c>
      <c r="AH14" s="253">
        <f t="shared" si="6"/>
        <v>23.740000000000002</v>
      </c>
      <c r="AI14" s="1"/>
      <c r="AJ14" s="1"/>
      <c r="AK14" s="35">
        <f t="shared" si="7"/>
        <v>24.061999999999998</v>
      </c>
      <c r="AL14" s="1"/>
      <c r="AM14" s="1"/>
      <c r="AN14" s="1"/>
      <c r="AO14" s="1"/>
      <c r="AP14" s="1"/>
      <c r="AQ14" s="1"/>
      <c r="AR14" s="1"/>
      <c r="AS14" s="35">
        <f t="shared" si="8"/>
        <v>26.114000000000004</v>
      </c>
      <c r="AT14" s="1"/>
      <c r="AU14" s="1"/>
      <c r="AV14" s="1"/>
      <c r="AW14" s="1"/>
      <c r="AX14" s="1"/>
      <c r="AY14" s="1"/>
      <c r="AZ14" s="1"/>
      <c r="BA14" s="1"/>
      <c r="BB14" s="1"/>
      <c r="BC14" s="35">
        <f t="shared" si="9"/>
        <v>25.265099999999997</v>
      </c>
      <c r="BD14" s="1"/>
      <c r="BE14" s="1"/>
      <c r="BF14" s="35">
        <f t="shared" si="10"/>
        <v>27.419700000000006</v>
      </c>
      <c r="BG14" s="1"/>
      <c r="BH14" s="1"/>
    </row>
    <row r="15" spans="1:68" x14ac:dyDescent="0.25">
      <c r="A15" s="216">
        <v>8</v>
      </c>
      <c r="B15" s="273" t="s">
        <v>297</v>
      </c>
      <c r="C15" s="273"/>
      <c r="D15" s="273"/>
      <c r="E15" s="273"/>
      <c r="F15" s="274"/>
      <c r="G15" s="266"/>
      <c r="H15" s="266"/>
      <c r="I15" s="266"/>
      <c r="J15" s="266"/>
      <c r="K15" s="266"/>
      <c r="L15" s="266"/>
      <c r="M15" s="266"/>
      <c r="N15" s="268">
        <v>32.5</v>
      </c>
      <c r="O15" s="268"/>
      <c r="P15" s="152">
        <v>64.349999999999994</v>
      </c>
      <c r="Q15" s="269">
        <v>42600</v>
      </c>
      <c r="R15" s="152">
        <v>70.92</v>
      </c>
      <c r="S15" s="667">
        <v>64.349999999999994</v>
      </c>
      <c r="T15" s="667">
        <v>70.92</v>
      </c>
      <c r="U15" s="652">
        <v>67.5</v>
      </c>
      <c r="V15" s="652">
        <v>74.459999999999994</v>
      </c>
      <c r="W15" s="270">
        <v>5.95</v>
      </c>
      <c r="X15" s="261">
        <f>SUM(N15+Q15)</f>
        <v>42632.5</v>
      </c>
      <c r="Y15" s="262">
        <f>SUM(N15+W15)</f>
        <v>38.450000000000003</v>
      </c>
      <c r="Z15" s="263"/>
      <c r="AA15" s="263"/>
      <c r="AB15" s="263"/>
      <c r="AC15" s="264">
        <f>SUM(P15+Q15)</f>
        <v>42664.35</v>
      </c>
      <c r="AD15" s="264" t="e">
        <f>ROUND(AC15/#REF!,-1)</f>
        <v>#REF!</v>
      </c>
      <c r="AE15" s="264"/>
      <c r="AF15" s="25"/>
      <c r="AG15" s="256">
        <f>SUM(P15+W15)</f>
        <v>70.3</v>
      </c>
      <c r="AH15" s="253">
        <f>SUM(R15+W15)</f>
        <v>76.87</v>
      </c>
      <c r="AI15" s="1" t="s">
        <v>552</v>
      </c>
      <c r="AJ15" s="1"/>
      <c r="AK15" s="770">
        <v>70.3</v>
      </c>
      <c r="AL15" s="253">
        <f>SUM(X15+AA15)</f>
        <v>42632.5</v>
      </c>
      <c r="AM15" s="1"/>
      <c r="AN15" s="1"/>
      <c r="AO15" s="1"/>
      <c r="AP15" s="1"/>
      <c r="AQ15" s="1"/>
      <c r="AR15" s="1"/>
      <c r="AS15" s="35">
        <v>76.87</v>
      </c>
      <c r="AT15" s="1"/>
      <c r="AU15" s="1"/>
      <c r="AV15" s="1"/>
      <c r="AW15" s="1"/>
      <c r="AX15" s="1"/>
      <c r="AY15" s="1"/>
      <c r="AZ15" s="1"/>
      <c r="BA15" s="1"/>
      <c r="BB15" s="1"/>
      <c r="BC15" s="35">
        <f>SUM(U15+W15)</f>
        <v>73.45</v>
      </c>
      <c r="BD15" s="1"/>
      <c r="BE15" s="1"/>
      <c r="BF15" s="35">
        <f>SUM(V15+W15)</f>
        <v>80.41</v>
      </c>
      <c r="BG15" s="1"/>
      <c r="BH15" s="1"/>
    </row>
    <row r="16" spans="1:68" x14ac:dyDescent="0.25">
      <c r="A16" s="216">
        <v>9</v>
      </c>
      <c r="B16" s="273" t="s">
        <v>298</v>
      </c>
      <c r="C16" s="273"/>
      <c r="D16" s="273"/>
      <c r="E16" s="273"/>
      <c r="F16" s="274"/>
      <c r="G16" s="266"/>
      <c r="H16" s="266"/>
      <c r="I16" s="266"/>
      <c r="J16" s="266"/>
      <c r="K16" s="266"/>
      <c r="L16" s="266"/>
      <c r="M16" s="266"/>
      <c r="N16" s="268">
        <v>39</v>
      </c>
      <c r="O16" s="268"/>
      <c r="P16" s="152">
        <v>77.22</v>
      </c>
      <c r="Q16" s="269">
        <v>42600</v>
      </c>
      <c r="R16" s="152">
        <v>85.1</v>
      </c>
      <c r="S16" s="667">
        <v>77.22</v>
      </c>
      <c r="T16" s="667">
        <v>85.1</v>
      </c>
      <c r="U16" s="652">
        <v>81</v>
      </c>
      <c r="V16" s="652">
        <v>89.35</v>
      </c>
      <c r="W16" s="270">
        <v>5.95</v>
      </c>
      <c r="X16" s="261">
        <f>SUM(N16+Q16)</f>
        <v>42639</v>
      </c>
      <c r="Y16" s="262">
        <f>SUM(N16+W16)</f>
        <v>44.95</v>
      </c>
      <c r="Z16" s="263"/>
      <c r="AA16" s="263"/>
      <c r="AB16" s="263"/>
      <c r="AC16" s="264">
        <f>SUM(P16+Q16)</f>
        <v>42677.22</v>
      </c>
      <c r="AD16" s="264" t="e">
        <f>ROUND(AC16/#REF!,-1)</f>
        <v>#REF!</v>
      </c>
      <c r="AE16" s="264"/>
      <c r="AF16" s="25"/>
      <c r="AG16" s="256">
        <f t="shared" ref="AG16:AG20" si="15">SUM(P16+W16)</f>
        <v>83.17</v>
      </c>
      <c r="AH16" s="253">
        <f>SUM(R16+W16)</f>
        <v>91.05</v>
      </c>
      <c r="AI16" s="1" t="s">
        <v>552</v>
      </c>
      <c r="AJ16" s="1"/>
      <c r="AK16" s="770">
        <v>83.17</v>
      </c>
      <c r="AL16" s="253">
        <f>SUM(X16+AA16)</f>
        <v>42639</v>
      </c>
      <c r="AM16" s="1"/>
      <c r="AN16" s="1"/>
      <c r="AO16" s="1"/>
      <c r="AP16" s="1"/>
      <c r="AQ16" s="1"/>
      <c r="AR16" s="1"/>
      <c r="AS16" s="35">
        <v>91.05</v>
      </c>
      <c r="AT16" s="1"/>
      <c r="AU16" s="1"/>
      <c r="AV16" s="1"/>
      <c r="AW16" s="1"/>
      <c r="AX16" s="1"/>
      <c r="AY16" s="1"/>
      <c r="AZ16" s="1"/>
      <c r="BA16" s="1"/>
      <c r="BB16" s="1"/>
      <c r="BC16" s="35">
        <f>SUM(U16+W16)</f>
        <v>86.95</v>
      </c>
      <c r="BD16" s="1"/>
      <c r="BE16" s="1"/>
      <c r="BF16" s="35">
        <f>SUM(V16+W16)</f>
        <v>95.3</v>
      </c>
      <c r="BG16" s="1"/>
      <c r="BH16" s="1"/>
    </row>
    <row r="17" spans="1:60" x14ac:dyDescent="0.25">
      <c r="A17" s="244">
        <v>10</v>
      </c>
      <c r="B17" s="275" t="s">
        <v>299</v>
      </c>
      <c r="C17" s="276"/>
      <c r="D17" s="276"/>
      <c r="E17" s="276"/>
      <c r="F17" s="277"/>
      <c r="G17" s="266"/>
      <c r="H17" s="266"/>
      <c r="I17" s="266"/>
      <c r="J17" s="266"/>
      <c r="K17" s="278"/>
      <c r="L17" s="278"/>
      <c r="M17" s="266"/>
      <c r="N17" s="268">
        <v>26.42</v>
      </c>
      <c r="O17" s="268"/>
      <c r="P17" s="152">
        <v>41.94</v>
      </c>
      <c r="Q17" s="269">
        <v>25200</v>
      </c>
      <c r="R17" s="152">
        <v>51.22</v>
      </c>
      <c r="S17" s="667">
        <v>41.94</v>
      </c>
      <c r="T17" s="667">
        <v>51.22</v>
      </c>
      <c r="U17" s="652">
        <f t="shared" ref="U17" si="16">SUM(BC17-W17)</f>
        <v>44.219500000000004</v>
      </c>
      <c r="V17" s="652">
        <f t="shared" ref="V17" si="17">SUM(BF17-W17)</f>
        <v>53.963499999999996</v>
      </c>
      <c r="W17" s="270">
        <v>3.65</v>
      </c>
      <c r="X17" s="261">
        <f>SUM(N17+Q17)</f>
        <v>25226.42</v>
      </c>
      <c r="Y17" s="262">
        <f>SUM(N17+W17)</f>
        <v>30.07</v>
      </c>
      <c r="Z17" s="263"/>
      <c r="AA17" s="263"/>
      <c r="AB17" s="263"/>
      <c r="AC17" s="264">
        <f>SUM(P17+Q17)</f>
        <v>25241.94</v>
      </c>
      <c r="AD17" s="264"/>
      <c r="AE17" s="264"/>
      <c r="AF17" s="25"/>
      <c r="AG17" s="256">
        <f t="shared" si="15"/>
        <v>45.589999999999996</v>
      </c>
      <c r="AH17" s="253">
        <f t="shared" ref="AH17:AH20" si="18">SUM(R17+W17)</f>
        <v>54.87</v>
      </c>
      <c r="AI17" s="513"/>
      <c r="AJ17" s="513"/>
      <c r="AK17" s="770">
        <v>45.59</v>
      </c>
      <c r="AL17" s="253">
        <f t="shared" ref="AL17:AL20" si="19">SUM(X17+AA17)</f>
        <v>25226.42</v>
      </c>
      <c r="AM17" s="1"/>
      <c r="AN17" s="1"/>
      <c r="AO17" s="1"/>
      <c r="AP17" s="1"/>
      <c r="AQ17" s="1"/>
      <c r="AR17" s="1"/>
      <c r="AS17" s="35">
        <v>54.87</v>
      </c>
      <c r="AT17" s="1"/>
      <c r="AU17" s="1"/>
      <c r="AV17" s="1"/>
      <c r="AW17" s="1"/>
      <c r="AX17" s="1"/>
      <c r="AY17" s="1"/>
      <c r="AZ17" s="1"/>
      <c r="BA17" s="1"/>
      <c r="BB17" s="1"/>
      <c r="BC17" s="35">
        <f t="shared" ref="BC17" si="20">SUM(AK17+AK17*5%)</f>
        <v>47.869500000000002</v>
      </c>
      <c r="BD17" s="1"/>
      <c r="BE17" s="1"/>
      <c r="BF17" s="35">
        <f t="shared" ref="BF17" si="21">SUM(AS17+AS17*5%)</f>
        <v>57.613499999999995</v>
      </c>
      <c r="BG17" s="1"/>
      <c r="BH17" s="1"/>
    </row>
    <row r="18" spans="1:60" x14ac:dyDescent="0.25">
      <c r="A18" s="216">
        <v>11</v>
      </c>
      <c r="B18" s="218" t="s">
        <v>300</v>
      </c>
      <c r="C18" s="54"/>
      <c r="D18" s="218"/>
      <c r="E18" s="218"/>
      <c r="F18" s="219"/>
      <c r="G18" s="94"/>
      <c r="H18" s="94"/>
      <c r="I18" s="94"/>
      <c r="J18" s="94"/>
      <c r="K18" s="75"/>
      <c r="L18" s="75"/>
      <c r="M18" s="279">
        <v>280000</v>
      </c>
      <c r="N18" s="268">
        <v>32.5</v>
      </c>
      <c r="O18" s="268"/>
      <c r="P18" s="152">
        <v>64.349999999999994</v>
      </c>
      <c r="Q18" s="269">
        <v>36900</v>
      </c>
      <c r="R18" s="152">
        <v>70.92</v>
      </c>
      <c r="S18" s="667">
        <v>64.349999999999994</v>
      </c>
      <c r="T18" s="667">
        <v>70.92</v>
      </c>
      <c r="U18" s="652">
        <v>67.5</v>
      </c>
      <c r="V18" s="652">
        <v>74.459999999999994</v>
      </c>
      <c r="W18" s="270">
        <v>11.25</v>
      </c>
      <c r="X18" s="261">
        <f t="shared" ref="X18:X24" si="22">SUM(N18+Q18)</f>
        <v>36932.5</v>
      </c>
      <c r="Y18" s="262">
        <f t="shared" ref="Y18:Y20" si="23">SUM(N18+W18)</f>
        <v>43.75</v>
      </c>
      <c r="Z18" s="263"/>
      <c r="AA18" s="263"/>
      <c r="AB18" s="263"/>
      <c r="AC18" s="264">
        <f t="shared" ref="AC18:AC24" si="24">SUM(P18+Q18)</f>
        <v>36964.35</v>
      </c>
      <c r="AD18" s="264" t="e">
        <f>ROUND(AC18/#REF!,-1)</f>
        <v>#REF!</v>
      </c>
      <c r="AE18" s="264"/>
      <c r="AF18" s="25"/>
      <c r="AG18" s="256">
        <f t="shared" si="15"/>
        <v>75.599999999999994</v>
      </c>
      <c r="AH18" s="253">
        <f t="shared" si="18"/>
        <v>82.17</v>
      </c>
      <c r="AI18" s="1"/>
      <c r="AJ18" s="1"/>
      <c r="AK18" s="770">
        <v>75.599999999999994</v>
      </c>
      <c r="AL18" s="253">
        <f t="shared" si="19"/>
        <v>36932.5</v>
      </c>
      <c r="AM18" s="1"/>
      <c r="AN18" s="1"/>
      <c r="AO18" s="1"/>
      <c r="AP18" s="1"/>
      <c r="AQ18" s="1"/>
      <c r="AR18" s="1"/>
      <c r="AS18" s="35">
        <v>82.17</v>
      </c>
      <c r="AT18" s="1"/>
      <c r="AU18" s="1"/>
      <c r="AV18" s="1"/>
      <c r="AW18" s="1"/>
      <c r="AX18" s="1"/>
      <c r="AY18" s="1"/>
      <c r="AZ18" s="1"/>
      <c r="BA18" s="1"/>
      <c r="BB18" s="1"/>
      <c r="BC18" s="35">
        <f>SUM(U18+W18)</f>
        <v>78.75</v>
      </c>
      <c r="BD18" s="1"/>
      <c r="BE18" s="1"/>
      <c r="BF18" s="35">
        <f>SUM(V18+W18)</f>
        <v>85.71</v>
      </c>
      <c r="BG18" s="1"/>
      <c r="BH18" s="1"/>
    </row>
    <row r="19" spans="1:60" x14ac:dyDescent="0.25">
      <c r="A19" s="216">
        <v>12</v>
      </c>
      <c r="B19" s="218" t="s">
        <v>301</v>
      </c>
      <c r="C19" s="218"/>
      <c r="D19" s="218"/>
      <c r="E19" s="218"/>
      <c r="F19" s="219"/>
      <c r="G19" s="94"/>
      <c r="H19" s="94"/>
      <c r="I19" s="94"/>
      <c r="J19" s="94"/>
      <c r="K19" s="75"/>
      <c r="L19" s="75"/>
      <c r="M19" s="271"/>
      <c r="N19" s="268">
        <v>22.35</v>
      </c>
      <c r="O19" s="268"/>
      <c r="P19" s="152">
        <v>42.9</v>
      </c>
      <c r="Q19" s="269">
        <v>2200</v>
      </c>
      <c r="R19" s="152">
        <v>47.28</v>
      </c>
      <c r="S19" s="667">
        <v>42.9</v>
      </c>
      <c r="T19" s="667">
        <v>47.28</v>
      </c>
      <c r="U19" s="652">
        <v>45</v>
      </c>
      <c r="V19" s="652">
        <v>49.64</v>
      </c>
      <c r="W19" s="270">
        <v>0.32</v>
      </c>
      <c r="X19" s="261">
        <f t="shared" si="22"/>
        <v>2222.35</v>
      </c>
      <c r="Y19" s="262">
        <f t="shared" si="23"/>
        <v>22.67</v>
      </c>
      <c r="Z19" s="263"/>
      <c r="AA19" s="263"/>
      <c r="AB19" s="263"/>
      <c r="AC19" s="264">
        <f t="shared" si="24"/>
        <v>2242.9</v>
      </c>
      <c r="AD19" s="264" t="e">
        <f>ROUND(AC19/#REF!,-1)</f>
        <v>#REF!</v>
      </c>
      <c r="AE19" s="264"/>
      <c r="AF19" s="25"/>
      <c r="AG19" s="256">
        <f t="shared" si="15"/>
        <v>43.22</v>
      </c>
      <c r="AH19" s="253">
        <f t="shared" si="18"/>
        <v>47.6</v>
      </c>
      <c r="AI19" s="1"/>
      <c r="AJ19" s="1"/>
      <c r="AK19" s="770">
        <v>43.22</v>
      </c>
      <c r="AL19" s="253">
        <f t="shared" si="19"/>
        <v>2222.35</v>
      </c>
      <c r="AM19" s="1"/>
      <c r="AN19" s="1"/>
      <c r="AO19" s="1"/>
      <c r="AP19" s="1"/>
      <c r="AQ19" s="1"/>
      <c r="AR19" s="1"/>
      <c r="AS19" s="35">
        <v>47.6</v>
      </c>
      <c r="AT19" s="1"/>
      <c r="AU19" s="1"/>
      <c r="AV19" s="1"/>
      <c r="AW19" s="1"/>
      <c r="AX19" s="1"/>
      <c r="AY19" s="1"/>
      <c r="AZ19" s="1"/>
      <c r="BA19" s="1"/>
      <c r="BB19" s="1"/>
      <c r="BC19" s="35">
        <f>SUM(U19+W19)</f>
        <v>45.32</v>
      </c>
      <c r="BD19" s="1"/>
      <c r="BE19" s="1"/>
      <c r="BF19" s="35">
        <f>SUM(V19+W19)</f>
        <v>49.96</v>
      </c>
      <c r="BG19" s="1"/>
      <c r="BH19" s="1"/>
    </row>
    <row r="20" spans="1:60" x14ac:dyDescent="0.25">
      <c r="A20" s="216">
        <v>13</v>
      </c>
      <c r="B20" s="218" t="s">
        <v>303</v>
      </c>
      <c r="C20" s="54"/>
      <c r="D20" s="54"/>
      <c r="E20" s="54"/>
      <c r="F20" s="61"/>
      <c r="G20" s="94"/>
      <c r="H20" s="94"/>
      <c r="I20" s="94"/>
      <c r="J20" s="94"/>
      <c r="K20" s="94"/>
      <c r="L20" s="94"/>
      <c r="M20" s="271"/>
      <c r="N20" s="268">
        <v>32.5</v>
      </c>
      <c r="O20" s="268"/>
      <c r="P20" s="152">
        <v>77.22</v>
      </c>
      <c r="Q20" s="269">
        <v>55300</v>
      </c>
      <c r="R20" s="152">
        <v>85.1</v>
      </c>
      <c r="S20" s="667">
        <v>77.22</v>
      </c>
      <c r="T20" s="667">
        <v>85.1</v>
      </c>
      <c r="U20" s="652">
        <v>81</v>
      </c>
      <c r="V20" s="652">
        <v>89.35</v>
      </c>
      <c r="W20" s="270">
        <v>6</v>
      </c>
      <c r="X20" s="261">
        <f t="shared" si="22"/>
        <v>55332.5</v>
      </c>
      <c r="Y20" s="262">
        <f t="shared" si="23"/>
        <v>38.5</v>
      </c>
      <c r="Z20" s="263"/>
      <c r="AA20" s="263"/>
      <c r="AB20" s="263"/>
      <c r="AC20" s="264">
        <f t="shared" si="24"/>
        <v>55377.22</v>
      </c>
      <c r="AD20" s="264" t="e">
        <f>ROUND(AC20/#REF!,-1)</f>
        <v>#REF!</v>
      </c>
      <c r="AE20" s="264"/>
      <c r="AF20" s="25"/>
      <c r="AG20" s="256">
        <f t="shared" si="15"/>
        <v>83.22</v>
      </c>
      <c r="AH20" s="253">
        <f t="shared" si="18"/>
        <v>91.1</v>
      </c>
      <c r="AI20" s="1"/>
      <c r="AJ20" s="1"/>
      <c r="AK20" s="770">
        <v>83.22</v>
      </c>
      <c r="AL20" s="253">
        <f t="shared" si="19"/>
        <v>55332.5</v>
      </c>
      <c r="AM20" s="1"/>
      <c r="AN20" s="1"/>
      <c r="AO20" s="1"/>
      <c r="AP20" s="1"/>
      <c r="AQ20" s="1"/>
      <c r="AR20" s="1"/>
      <c r="AS20" s="35">
        <v>91.1</v>
      </c>
      <c r="AT20" s="1"/>
      <c r="AU20" s="1"/>
      <c r="AV20" s="1"/>
      <c r="AW20" s="1"/>
      <c r="AX20" s="1"/>
      <c r="AY20" s="1"/>
      <c r="AZ20" s="1"/>
      <c r="BA20" s="1"/>
      <c r="BB20" s="1"/>
      <c r="BC20" s="35">
        <f>SUM(U20+W20)</f>
        <v>87</v>
      </c>
      <c r="BD20" s="1"/>
      <c r="BE20" s="1"/>
      <c r="BF20" s="35">
        <f>SUM(V20+W20)</f>
        <v>95.35</v>
      </c>
      <c r="BG20" s="1"/>
      <c r="BH20" s="1"/>
    </row>
    <row r="21" spans="1:60" x14ac:dyDescent="0.25">
      <c r="A21" s="216">
        <v>14</v>
      </c>
      <c r="B21" s="266" t="s">
        <v>304</v>
      </c>
      <c r="C21" s="54"/>
      <c r="D21" s="54"/>
      <c r="E21" s="54"/>
      <c r="F21" s="70"/>
      <c r="G21" s="118"/>
      <c r="H21" s="118"/>
      <c r="I21" s="118"/>
      <c r="J21" s="118"/>
      <c r="K21" s="118"/>
      <c r="L21" s="118"/>
      <c r="M21" s="118"/>
      <c r="N21" s="268">
        <v>5.79</v>
      </c>
      <c r="O21" s="268"/>
      <c r="P21" s="152">
        <v>8.75</v>
      </c>
      <c r="Q21" s="216">
        <v>1400</v>
      </c>
      <c r="R21" s="152">
        <v>9.19</v>
      </c>
      <c r="S21" s="652">
        <f t="shared" ref="S21:S24" si="25">SUM(AK21-W21)</f>
        <v>9.2851999999999997</v>
      </c>
      <c r="T21" s="652">
        <f t="shared" ref="T21:T24" si="26">SUM(AS21-W21)</f>
        <v>10.125999999999999</v>
      </c>
      <c r="U21" s="652">
        <f t="shared" si="3"/>
        <v>9.7579599999999989</v>
      </c>
      <c r="V21" s="652">
        <f t="shared" si="4"/>
        <v>10.640799999999999</v>
      </c>
      <c r="W21" s="270">
        <v>0.17</v>
      </c>
      <c r="X21" s="261">
        <f t="shared" si="22"/>
        <v>1405.79</v>
      </c>
      <c r="Y21" s="262">
        <f t="shared" si="13"/>
        <v>5.96</v>
      </c>
      <c r="Z21" s="263"/>
      <c r="AA21" s="263"/>
      <c r="AB21" s="263"/>
      <c r="AC21" s="264">
        <f t="shared" si="24"/>
        <v>1408.75</v>
      </c>
      <c r="AD21" s="264" t="e">
        <f>ROUND(AC21/#REF!,-1)</f>
        <v>#REF!</v>
      </c>
      <c r="AE21" s="264"/>
      <c r="AF21" s="25"/>
      <c r="AG21" s="256">
        <f t="shared" si="5"/>
        <v>8.92</v>
      </c>
      <c r="AH21" s="253">
        <f t="shared" si="6"/>
        <v>9.36</v>
      </c>
      <c r="AI21" s="1"/>
      <c r="AJ21" s="1"/>
      <c r="AK21" s="35">
        <f t="shared" si="7"/>
        <v>9.4551999999999996</v>
      </c>
      <c r="AL21" s="1"/>
      <c r="AM21" s="1"/>
      <c r="AN21" s="1"/>
      <c r="AO21" s="1"/>
      <c r="AP21" s="1"/>
      <c r="AQ21" s="1"/>
      <c r="AR21" s="1"/>
      <c r="AS21" s="35">
        <f t="shared" si="8"/>
        <v>10.295999999999999</v>
      </c>
      <c r="AT21" s="1"/>
      <c r="AU21" s="1"/>
      <c r="AV21" s="1"/>
      <c r="AW21" s="1"/>
      <c r="AX21" s="1"/>
      <c r="AY21" s="1"/>
      <c r="AZ21" s="1"/>
      <c r="BA21" s="1"/>
      <c r="BB21" s="1"/>
      <c r="BC21" s="35">
        <f>SUM(AK21+AK21*5%)</f>
        <v>9.9279599999999988</v>
      </c>
      <c r="BD21" s="1"/>
      <c r="BE21" s="1"/>
      <c r="BF21" s="35">
        <f t="shared" si="10"/>
        <v>10.810799999999999</v>
      </c>
      <c r="BG21" s="1"/>
      <c r="BH21" s="1"/>
    </row>
    <row r="22" spans="1:60" x14ac:dyDescent="0.25">
      <c r="A22" s="216">
        <v>15</v>
      </c>
      <c r="B22" s="265" t="s">
        <v>305</v>
      </c>
      <c r="C22" s="54"/>
      <c r="D22" s="54"/>
      <c r="E22" s="54"/>
      <c r="F22" s="61"/>
      <c r="G22" s="148"/>
      <c r="H22" s="148"/>
      <c r="I22" s="148"/>
      <c r="J22" s="148"/>
      <c r="K22" s="148"/>
      <c r="L22" s="148"/>
      <c r="M22" s="148"/>
      <c r="N22" s="268">
        <v>11.58</v>
      </c>
      <c r="O22" s="268"/>
      <c r="P22" s="152">
        <v>17.5</v>
      </c>
      <c r="Q22" s="216">
        <v>1400</v>
      </c>
      <c r="R22" s="152">
        <v>18.38</v>
      </c>
      <c r="S22" s="652">
        <f t="shared" si="25"/>
        <v>18.560200000000002</v>
      </c>
      <c r="T22" s="652">
        <f t="shared" si="26"/>
        <v>20.234999999999999</v>
      </c>
      <c r="U22" s="652">
        <f t="shared" si="3"/>
        <v>19.49671</v>
      </c>
      <c r="V22" s="652">
        <f t="shared" si="4"/>
        <v>21.25525</v>
      </c>
      <c r="W22" s="270">
        <v>0.17</v>
      </c>
      <c r="X22" s="261">
        <f t="shared" si="22"/>
        <v>1411.58</v>
      </c>
      <c r="Y22" s="262">
        <f t="shared" si="13"/>
        <v>11.75</v>
      </c>
      <c r="Z22" s="263"/>
      <c r="AA22" s="263"/>
      <c r="AB22" s="263"/>
      <c r="AC22" s="264">
        <f t="shared" si="24"/>
        <v>1417.5</v>
      </c>
      <c r="AD22" s="264" t="e">
        <f>ROUND(AC22/#REF!,-1)</f>
        <v>#REF!</v>
      </c>
      <c r="AE22" s="264"/>
      <c r="AF22" s="25"/>
      <c r="AG22" s="256">
        <f t="shared" si="5"/>
        <v>17.670000000000002</v>
      </c>
      <c r="AH22" s="253">
        <f t="shared" si="6"/>
        <v>18.55</v>
      </c>
      <c r="AI22" s="1"/>
      <c r="AJ22" s="1"/>
      <c r="AK22" s="35">
        <f t="shared" si="7"/>
        <v>18.730200000000004</v>
      </c>
      <c r="AL22" s="1"/>
      <c r="AM22" s="1"/>
      <c r="AN22" s="1"/>
      <c r="AO22" s="1"/>
      <c r="AP22" s="1"/>
      <c r="AQ22" s="1"/>
      <c r="AR22" s="1"/>
      <c r="AS22" s="35">
        <f t="shared" si="8"/>
        <v>20.405000000000001</v>
      </c>
      <c r="AT22" s="1"/>
      <c r="AU22" s="1"/>
      <c r="AV22" s="1"/>
      <c r="AW22" s="1"/>
      <c r="AX22" s="1"/>
      <c r="AY22" s="1"/>
      <c r="AZ22" s="1"/>
      <c r="BA22" s="1"/>
      <c r="BB22" s="1"/>
      <c r="BC22" s="35">
        <f t="shared" si="9"/>
        <v>19.666710000000002</v>
      </c>
      <c r="BD22" s="1"/>
      <c r="BE22" s="1"/>
      <c r="BF22" s="35">
        <f t="shared" si="10"/>
        <v>21.425250000000002</v>
      </c>
      <c r="BG22" s="1"/>
      <c r="BH22" s="1"/>
    </row>
    <row r="23" spans="1:60" x14ac:dyDescent="0.25">
      <c r="A23" s="216">
        <v>16</v>
      </c>
      <c r="B23" s="936" t="s">
        <v>306</v>
      </c>
      <c r="C23" s="937"/>
      <c r="D23" s="937"/>
      <c r="E23" s="937"/>
      <c r="F23" s="938"/>
      <c r="G23" s="282"/>
      <c r="H23" s="282"/>
      <c r="I23" s="282"/>
      <c r="J23" s="282"/>
      <c r="K23" s="282"/>
      <c r="L23" s="282"/>
      <c r="M23" s="282"/>
      <c r="N23" s="268">
        <v>5.08</v>
      </c>
      <c r="O23" s="268"/>
      <c r="P23" s="152">
        <v>7.68</v>
      </c>
      <c r="Q23" s="216">
        <v>1400</v>
      </c>
      <c r="R23" s="152">
        <v>8.06</v>
      </c>
      <c r="S23" s="652">
        <f t="shared" si="25"/>
        <v>8.1509999999999998</v>
      </c>
      <c r="T23" s="652">
        <f t="shared" si="26"/>
        <v>8.8830000000000009</v>
      </c>
      <c r="U23" s="652">
        <f t="shared" si="3"/>
        <v>8.5670500000000001</v>
      </c>
      <c r="V23" s="652">
        <f t="shared" si="4"/>
        <v>9.3356500000000011</v>
      </c>
      <c r="W23" s="270">
        <v>0.17</v>
      </c>
      <c r="X23" s="261">
        <f t="shared" si="22"/>
        <v>1405.08</v>
      </c>
      <c r="Y23" s="262">
        <f t="shared" si="13"/>
        <v>5.25</v>
      </c>
      <c r="Z23" s="263"/>
      <c r="AA23" s="263"/>
      <c r="AB23" s="263"/>
      <c r="AC23" s="264">
        <f t="shared" si="24"/>
        <v>1407.68</v>
      </c>
      <c r="AD23" s="264" t="e">
        <f>ROUND(AC23/#REF!,-1)</f>
        <v>#REF!</v>
      </c>
      <c r="AE23" s="641"/>
      <c r="AF23" s="25"/>
      <c r="AG23" s="256">
        <f t="shared" si="5"/>
        <v>7.85</v>
      </c>
      <c r="AH23" s="253">
        <f t="shared" si="6"/>
        <v>8.23</v>
      </c>
      <c r="AI23" s="1"/>
      <c r="AJ23" s="1"/>
      <c r="AK23" s="35">
        <f t="shared" si="7"/>
        <v>8.3209999999999997</v>
      </c>
      <c r="AL23" s="1"/>
      <c r="AM23" s="1"/>
      <c r="AN23" s="1"/>
      <c r="AO23" s="1"/>
      <c r="AP23" s="1"/>
      <c r="AQ23" s="1"/>
      <c r="AR23" s="1"/>
      <c r="AS23" s="35">
        <f t="shared" si="8"/>
        <v>9.0530000000000008</v>
      </c>
      <c r="AT23" s="1"/>
      <c r="AU23" s="1"/>
      <c r="AV23" s="1"/>
      <c r="AW23" s="1"/>
      <c r="AX23" s="1"/>
      <c r="AY23" s="1"/>
      <c r="AZ23" s="1"/>
      <c r="BA23" s="1"/>
      <c r="BB23" s="1"/>
      <c r="BC23" s="35">
        <f t="shared" si="9"/>
        <v>8.73705</v>
      </c>
      <c r="BD23" s="1"/>
      <c r="BE23" s="1"/>
      <c r="BF23" s="35">
        <f t="shared" si="10"/>
        <v>9.505650000000001</v>
      </c>
      <c r="BG23" s="1"/>
      <c r="BH23" s="1"/>
    </row>
    <row r="24" spans="1:60" x14ac:dyDescent="0.25">
      <c r="A24" s="216">
        <v>17</v>
      </c>
      <c r="B24" s="936" t="s">
        <v>307</v>
      </c>
      <c r="C24" s="937"/>
      <c r="D24" s="937"/>
      <c r="E24" s="937"/>
      <c r="F24" s="938"/>
      <c r="G24" s="54"/>
      <c r="H24" s="54"/>
      <c r="I24" s="54"/>
      <c r="J24" s="54"/>
      <c r="K24" s="54"/>
      <c r="L24" s="54"/>
      <c r="M24" s="39"/>
      <c r="N24" s="268">
        <v>7.63</v>
      </c>
      <c r="O24" s="268"/>
      <c r="P24" s="152">
        <v>11.53</v>
      </c>
      <c r="Q24" s="216">
        <v>1400</v>
      </c>
      <c r="R24" s="152">
        <v>12.11</v>
      </c>
      <c r="S24" s="652">
        <f t="shared" si="25"/>
        <v>12.231999999999999</v>
      </c>
      <c r="T24" s="652">
        <f t="shared" si="26"/>
        <v>13.338000000000001</v>
      </c>
      <c r="U24" s="652">
        <f t="shared" si="3"/>
        <v>12.8521</v>
      </c>
      <c r="V24" s="652">
        <f t="shared" si="4"/>
        <v>14.013400000000001</v>
      </c>
      <c r="W24" s="270">
        <v>0.17</v>
      </c>
      <c r="X24" s="261">
        <f t="shared" si="22"/>
        <v>1407.63</v>
      </c>
      <c r="Y24" s="262">
        <f t="shared" si="13"/>
        <v>7.8</v>
      </c>
      <c r="Z24" s="263"/>
      <c r="AA24" s="263"/>
      <c r="AB24" s="263"/>
      <c r="AC24" s="264">
        <f t="shared" si="24"/>
        <v>1411.53</v>
      </c>
      <c r="AD24" s="264" t="e">
        <f>ROUND(AC24/#REF!,-1)</f>
        <v>#REF!</v>
      </c>
      <c r="AE24" s="790"/>
      <c r="AF24" s="157"/>
      <c r="AG24" s="256">
        <f t="shared" si="5"/>
        <v>11.7</v>
      </c>
      <c r="AH24" s="253">
        <f t="shared" si="6"/>
        <v>12.28</v>
      </c>
      <c r="AI24" s="1"/>
      <c r="AJ24" s="1"/>
      <c r="AK24" s="35">
        <f t="shared" si="7"/>
        <v>12.401999999999999</v>
      </c>
      <c r="AL24" s="1"/>
      <c r="AM24" s="1"/>
      <c r="AN24" s="1"/>
      <c r="AO24" s="1"/>
      <c r="AP24" s="1"/>
      <c r="AQ24" s="1"/>
      <c r="AR24" s="1"/>
      <c r="AS24" s="35">
        <f t="shared" si="8"/>
        <v>13.508000000000001</v>
      </c>
      <c r="AT24" s="1"/>
      <c r="AU24" s="1"/>
      <c r="AV24" s="1"/>
      <c r="AW24" s="1"/>
      <c r="AX24" s="1"/>
      <c r="AY24" s="1"/>
      <c r="AZ24" s="1"/>
      <c r="BA24" s="1"/>
      <c r="BB24" s="1"/>
      <c r="BC24" s="35">
        <f t="shared" si="9"/>
        <v>13.0221</v>
      </c>
      <c r="BD24" s="1"/>
      <c r="BE24" s="1"/>
      <c r="BF24" s="35">
        <f t="shared" si="10"/>
        <v>14.183400000000001</v>
      </c>
      <c r="BG24" s="1"/>
      <c r="BH24" s="1"/>
    </row>
    <row r="25" spans="1:60" x14ac:dyDescent="0.25">
      <c r="A25" s="917" t="s">
        <v>308</v>
      </c>
      <c r="B25" s="918"/>
      <c r="C25" s="918"/>
      <c r="D25" s="918"/>
      <c r="E25" s="918"/>
      <c r="F25" s="918"/>
      <c r="G25" s="918"/>
      <c r="H25" s="918"/>
      <c r="I25" s="918"/>
      <c r="J25" s="918"/>
      <c r="K25" s="918"/>
      <c r="L25" s="918"/>
      <c r="M25" s="918"/>
      <c r="N25" s="918"/>
      <c r="O25" s="918"/>
      <c r="P25" s="918"/>
      <c r="Q25" s="918"/>
      <c r="R25" s="918"/>
      <c r="S25" s="918"/>
      <c r="T25" s="918"/>
      <c r="U25" s="918"/>
      <c r="V25" s="918"/>
      <c r="W25" s="918"/>
      <c r="X25" s="918"/>
      <c r="Y25" s="918"/>
      <c r="Z25" s="918"/>
      <c r="AA25" s="918"/>
      <c r="AB25" s="918"/>
      <c r="AC25" s="918"/>
      <c r="AD25" s="918"/>
      <c r="AE25" s="918"/>
      <c r="AF25" s="918"/>
      <c r="AG25" s="918"/>
      <c r="AH25" s="95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211"/>
      <c r="BD25" s="211"/>
      <c r="BE25" s="211"/>
      <c r="BF25" s="211"/>
      <c r="BG25" s="1"/>
      <c r="BH25" s="1"/>
    </row>
    <row r="26" spans="1:60" x14ac:dyDescent="0.25">
      <c r="A26" s="918" t="s">
        <v>309</v>
      </c>
      <c r="B26" s="918"/>
      <c r="C26" s="918"/>
      <c r="D26" s="918"/>
      <c r="E26" s="918"/>
      <c r="F26" s="918"/>
      <c r="G26" s="918"/>
      <c r="H26" s="918"/>
      <c r="I26" s="918"/>
      <c r="J26" s="918"/>
      <c r="K26" s="918"/>
      <c r="L26" s="918"/>
      <c r="M26" s="918"/>
      <c r="N26" s="918"/>
      <c r="O26" s="918"/>
      <c r="P26" s="918"/>
      <c r="Q26" s="918"/>
      <c r="R26" s="918"/>
      <c r="S26" s="918"/>
      <c r="T26" s="918"/>
      <c r="U26" s="918"/>
      <c r="V26" s="918"/>
      <c r="W26" s="918"/>
      <c r="X26" s="918"/>
      <c r="Y26" s="918"/>
      <c r="Z26" s="918"/>
      <c r="AA26" s="918"/>
      <c r="AB26" s="918"/>
      <c r="AC26" s="918"/>
      <c r="AD26" s="801"/>
      <c r="AE26" s="801"/>
      <c r="AF26" s="801"/>
      <c r="AG26" s="256"/>
      <c r="AH26" s="95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1:60" x14ac:dyDescent="0.25">
      <c r="A27" s="76">
        <v>1</v>
      </c>
      <c r="B27" s="936" t="s">
        <v>515</v>
      </c>
      <c r="C27" s="937"/>
      <c r="D27" s="937"/>
      <c r="E27" s="937"/>
      <c r="F27" s="938"/>
      <c r="G27" s="285"/>
      <c r="H27" s="285"/>
      <c r="I27" s="285"/>
      <c r="J27" s="276"/>
      <c r="K27" s="276"/>
      <c r="L27" s="276"/>
      <c r="M27" s="286"/>
      <c r="N27" s="287">
        <v>9.2200000000000006</v>
      </c>
      <c r="O27" s="287"/>
      <c r="P27" s="288">
        <v>13.93</v>
      </c>
      <c r="Q27" s="289">
        <v>76500</v>
      </c>
      <c r="R27" s="288">
        <v>14.63</v>
      </c>
      <c r="S27" s="652">
        <v>15.01</v>
      </c>
      <c r="T27" s="652">
        <v>16.5</v>
      </c>
      <c r="U27" s="652">
        <v>16.079999999999998</v>
      </c>
      <c r="V27" s="652">
        <v>17.64</v>
      </c>
      <c r="W27" s="290">
        <v>6.1</v>
      </c>
      <c r="X27" s="291">
        <f t="shared" ref="X27:X29" si="27">SUM(N27+Q27)</f>
        <v>76509.22</v>
      </c>
      <c r="Y27" s="259">
        <v>13.64</v>
      </c>
      <c r="Z27" s="292"/>
      <c r="AA27" s="292"/>
      <c r="AB27" s="292"/>
      <c r="AC27" s="293">
        <f t="shared" ref="AC27:AC30" si="28">SUM(P27+Q27)</f>
        <v>76513.929999999993</v>
      </c>
      <c r="AD27" s="294"/>
      <c r="AE27" s="294"/>
      <c r="AF27" s="296"/>
      <c r="AG27" s="256">
        <f t="shared" ref="AG27:AG35" si="29">SUM(P27+W27)</f>
        <v>20.03</v>
      </c>
      <c r="AH27" s="306">
        <f t="shared" ref="AH27:AH35" si="30">SUM(R27+W27)</f>
        <v>20.73</v>
      </c>
      <c r="AI27" s="1"/>
      <c r="AJ27" s="1"/>
      <c r="AK27" s="35">
        <f t="shared" ref="AK27:AK30" si="31">SUM(S27+W27)</f>
        <v>21.11</v>
      </c>
      <c r="AL27" s="95"/>
      <c r="AM27" s="95"/>
      <c r="AN27" s="95"/>
      <c r="AO27" s="95"/>
      <c r="AP27" s="95"/>
      <c r="AQ27" s="95"/>
      <c r="AR27" s="95"/>
      <c r="AS27" s="35">
        <f t="shared" ref="AS27:AS30" si="32">SUM(T27+W27)</f>
        <v>22.6</v>
      </c>
      <c r="AT27" s="1"/>
      <c r="AU27" s="1"/>
      <c r="AV27" s="1" t="s">
        <v>591</v>
      </c>
      <c r="AW27" s="1"/>
      <c r="AX27" s="1"/>
      <c r="AY27" s="1"/>
      <c r="AZ27" s="1"/>
      <c r="BA27" s="1"/>
      <c r="BB27" s="1"/>
      <c r="BC27" s="35">
        <f>SUM(U27+W27)</f>
        <v>22.18</v>
      </c>
      <c r="BD27" s="1"/>
      <c r="BE27" s="1"/>
      <c r="BF27" s="35">
        <f>SUM(V27+W27)</f>
        <v>23.740000000000002</v>
      </c>
      <c r="BG27" s="1"/>
      <c r="BH27" s="1"/>
    </row>
    <row r="28" spans="1:60" x14ac:dyDescent="0.25">
      <c r="A28" s="76">
        <v>2</v>
      </c>
      <c r="B28" s="936" t="s">
        <v>592</v>
      </c>
      <c r="C28" s="937"/>
      <c r="D28" s="937"/>
      <c r="E28" s="937"/>
      <c r="F28" s="938"/>
      <c r="G28" s="285"/>
      <c r="H28" s="285"/>
      <c r="I28" s="285"/>
      <c r="J28" s="276"/>
      <c r="K28" s="276"/>
      <c r="L28" s="276"/>
      <c r="M28" s="286"/>
      <c r="N28" s="287">
        <v>9.2200000000000006</v>
      </c>
      <c r="O28" s="287"/>
      <c r="P28" s="288">
        <v>13.93</v>
      </c>
      <c r="Q28" s="289">
        <v>76500</v>
      </c>
      <c r="R28" s="288">
        <v>14.63</v>
      </c>
      <c r="S28" s="652">
        <v>15.01</v>
      </c>
      <c r="T28" s="652">
        <v>16.5</v>
      </c>
      <c r="U28" s="652">
        <v>16.079999999999998</v>
      </c>
      <c r="V28" s="652">
        <v>17.64</v>
      </c>
      <c r="W28" s="290">
        <v>6.9</v>
      </c>
      <c r="X28" s="291">
        <f t="shared" si="27"/>
        <v>76509.22</v>
      </c>
      <c r="Y28" s="259">
        <v>13.64</v>
      </c>
      <c r="Z28" s="292"/>
      <c r="AA28" s="292"/>
      <c r="AB28" s="292"/>
      <c r="AC28" s="293">
        <f t="shared" si="28"/>
        <v>76513.929999999993</v>
      </c>
      <c r="AD28" s="294"/>
      <c r="AE28" s="294"/>
      <c r="AF28" s="296"/>
      <c r="AG28" s="256">
        <f t="shared" si="29"/>
        <v>20.83</v>
      </c>
      <c r="AH28" s="306">
        <f t="shared" si="30"/>
        <v>21.53</v>
      </c>
      <c r="AI28" s="1"/>
      <c r="AJ28" s="1"/>
      <c r="AK28" s="35">
        <f t="shared" si="31"/>
        <v>21.91</v>
      </c>
      <c r="AL28" s="95"/>
      <c r="AM28" s="95"/>
      <c r="AN28" s="95"/>
      <c r="AO28" s="95"/>
      <c r="AP28" s="95"/>
      <c r="AQ28" s="95"/>
      <c r="AR28" s="95"/>
      <c r="AS28" s="35">
        <f t="shared" si="32"/>
        <v>23.4</v>
      </c>
      <c r="AT28" s="1"/>
      <c r="AU28" s="1"/>
      <c r="AV28" s="1" t="s">
        <v>591</v>
      </c>
      <c r="AW28" s="1"/>
      <c r="AX28" s="1"/>
      <c r="AY28" s="1"/>
      <c r="AZ28" s="1"/>
      <c r="BA28" s="1"/>
      <c r="BB28" s="1"/>
      <c r="BC28" s="35">
        <f t="shared" ref="BC28:BC29" si="33">SUM(U28+W28)</f>
        <v>22.979999999999997</v>
      </c>
      <c r="BD28" s="1"/>
      <c r="BE28" s="1"/>
      <c r="BF28" s="35">
        <f t="shared" ref="BF28:BF29" si="34">SUM(V28+W28)</f>
        <v>24.54</v>
      </c>
      <c r="BG28" s="1"/>
      <c r="BH28" s="1"/>
    </row>
    <row r="29" spans="1:60" x14ac:dyDescent="0.25">
      <c r="A29" s="76">
        <v>3</v>
      </c>
      <c r="B29" s="936" t="s">
        <v>318</v>
      </c>
      <c r="C29" s="937"/>
      <c r="D29" s="937"/>
      <c r="E29" s="937"/>
      <c r="F29" s="938"/>
      <c r="G29" s="285"/>
      <c r="H29" s="285"/>
      <c r="I29" s="285"/>
      <c r="J29" s="276"/>
      <c r="K29" s="276"/>
      <c r="L29" s="276"/>
      <c r="M29" s="286"/>
      <c r="N29" s="287">
        <v>9.2200000000000006</v>
      </c>
      <c r="O29" s="287"/>
      <c r="P29" s="288">
        <v>13.93</v>
      </c>
      <c r="Q29" s="289">
        <v>76500</v>
      </c>
      <c r="R29" s="288">
        <v>14.63</v>
      </c>
      <c r="S29" s="652">
        <v>15.01</v>
      </c>
      <c r="T29" s="652">
        <v>16.5</v>
      </c>
      <c r="U29" s="652">
        <v>16.079999999999998</v>
      </c>
      <c r="V29" s="652">
        <v>17.64</v>
      </c>
      <c r="W29" s="290">
        <v>8.3800000000000008</v>
      </c>
      <c r="X29" s="291">
        <f t="shared" si="27"/>
        <v>76509.22</v>
      </c>
      <c r="Y29" s="259">
        <v>13.64</v>
      </c>
      <c r="Z29" s="292"/>
      <c r="AA29" s="292"/>
      <c r="AB29" s="292"/>
      <c r="AC29" s="293">
        <f t="shared" si="28"/>
        <v>76513.929999999993</v>
      </c>
      <c r="AD29" s="294"/>
      <c r="AE29" s="294"/>
      <c r="AF29" s="296"/>
      <c r="AG29" s="256">
        <f t="shared" si="29"/>
        <v>22.310000000000002</v>
      </c>
      <c r="AH29" s="306">
        <f t="shared" si="30"/>
        <v>23.01</v>
      </c>
      <c r="AI29" s="1"/>
      <c r="AJ29" s="1"/>
      <c r="AK29" s="35">
        <f t="shared" si="31"/>
        <v>23.39</v>
      </c>
      <c r="AL29" s="95"/>
      <c r="AM29" s="95"/>
      <c r="AN29" s="95"/>
      <c r="AO29" s="95"/>
      <c r="AP29" s="95"/>
      <c r="AQ29" s="95"/>
      <c r="AR29" s="95"/>
      <c r="AS29" s="35">
        <f t="shared" si="32"/>
        <v>24.880000000000003</v>
      </c>
      <c r="AT29" s="1"/>
      <c r="AU29" s="1"/>
      <c r="AV29" s="1" t="s">
        <v>593</v>
      </c>
      <c r="AW29" s="1"/>
      <c r="AX29" s="1"/>
      <c r="AY29" s="1"/>
      <c r="AZ29" s="1"/>
      <c r="BA29" s="1"/>
      <c r="BB29" s="1"/>
      <c r="BC29" s="35">
        <f t="shared" si="33"/>
        <v>24.46</v>
      </c>
      <c r="BD29" s="1"/>
      <c r="BE29" s="1"/>
      <c r="BF29" s="35">
        <f t="shared" si="34"/>
        <v>26.020000000000003</v>
      </c>
      <c r="BG29" s="1"/>
      <c r="BH29" s="1"/>
    </row>
    <row r="30" spans="1:60" x14ac:dyDescent="0.25">
      <c r="A30" s="624">
        <v>4</v>
      </c>
      <c r="B30" s="297" t="s">
        <v>504</v>
      </c>
      <c r="C30" s="298"/>
      <c r="D30" s="298"/>
      <c r="E30" s="298"/>
      <c r="F30" s="299"/>
      <c r="G30" s="300"/>
      <c r="H30" s="300"/>
      <c r="I30" s="300"/>
      <c r="J30" s="300"/>
      <c r="K30" s="300"/>
      <c r="L30" s="300"/>
      <c r="M30" s="269">
        <v>39683</v>
      </c>
      <c r="N30" s="301">
        <v>17.78</v>
      </c>
      <c r="O30" s="301"/>
      <c r="P30" s="302">
        <v>26.87</v>
      </c>
      <c r="Q30" s="271">
        <v>164700</v>
      </c>
      <c r="R30" s="302">
        <v>28.21</v>
      </c>
      <c r="S30" s="652">
        <v>29.45</v>
      </c>
      <c r="T30" s="652">
        <v>32.64</v>
      </c>
      <c r="U30" s="652">
        <v>31.59</v>
      </c>
      <c r="V30" s="652">
        <v>35.14</v>
      </c>
      <c r="W30" s="290">
        <v>18.18</v>
      </c>
      <c r="X30" s="303">
        <f t="shared" ref="X30:X35" si="35">N30+Q30</f>
        <v>164717.78</v>
      </c>
      <c r="Y30" s="259">
        <f t="shared" ref="Y30:Y35" si="36">SUM(N30+W30)</f>
        <v>35.96</v>
      </c>
      <c r="Z30" s="304"/>
      <c r="AA30" s="304"/>
      <c r="AB30" s="304"/>
      <c r="AC30" s="294">
        <f t="shared" si="28"/>
        <v>164726.87</v>
      </c>
      <c r="AD30" s="305"/>
      <c r="AE30" s="641"/>
      <c r="AF30" s="206"/>
      <c r="AG30" s="256">
        <f t="shared" si="29"/>
        <v>45.05</v>
      </c>
      <c r="AH30" s="306">
        <f t="shared" si="30"/>
        <v>46.39</v>
      </c>
      <c r="AI30" s="1"/>
      <c r="AJ30" s="1"/>
      <c r="AK30" s="35">
        <f t="shared" si="31"/>
        <v>47.629999999999995</v>
      </c>
      <c r="AL30" s="1"/>
      <c r="AM30" s="1"/>
      <c r="AN30" s="1"/>
      <c r="AO30" s="1"/>
      <c r="AP30" s="1"/>
      <c r="AQ30" s="1"/>
      <c r="AR30" s="1"/>
      <c r="AS30" s="35">
        <f t="shared" si="32"/>
        <v>50.82</v>
      </c>
      <c r="AT30" s="1"/>
      <c r="AU30" s="1"/>
      <c r="AV30" s="1"/>
      <c r="AW30" s="1"/>
      <c r="AX30" s="1"/>
      <c r="AY30" s="1"/>
      <c r="AZ30" s="1"/>
      <c r="BA30" s="1"/>
      <c r="BB30" s="1"/>
      <c r="BC30" s="35">
        <f t="shared" ref="BC30:BC35" si="37">SUM(AK30+AK30*5%)</f>
        <v>50.011499999999998</v>
      </c>
      <c r="BD30" s="1"/>
      <c r="BE30" s="1"/>
      <c r="BF30" s="35">
        <f t="shared" ref="BF30:BF35" si="38">SUM(AS30+AS30*5%)</f>
        <v>53.361000000000004</v>
      </c>
      <c r="BG30" s="1"/>
      <c r="BH30" s="1"/>
    </row>
    <row r="31" spans="1:60" x14ac:dyDescent="0.25">
      <c r="A31" s="76">
        <v>5</v>
      </c>
      <c r="B31" s="794" t="s">
        <v>315</v>
      </c>
      <c r="C31" s="795"/>
      <c r="D31" s="795"/>
      <c r="E31" s="795"/>
      <c r="F31" s="796"/>
      <c r="G31" s="300"/>
      <c r="H31" s="300"/>
      <c r="I31" s="300"/>
      <c r="J31" s="300"/>
      <c r="K31" s="300"/>
      <c r="L31" s="300"/>
      <c r="M31" s="269">
        <v>44095</v>
      </c>
      <c r="N31" s="287">
        <v>19.75</v>
      </c>
      <c r="O31" s="287"/>
      <c r="P31" s="288">
        <v>29.85</v>
      </c>
      <c r="Q31" s="271">
        <v>80100</v>
      </c>
      <c r="R31" s="288">
        <v>31.34</v>
      </c>
      <c r="S31" s="652">
        <f t="shared" ref="S31" si="39">SUM(AK31-W31)</f>
        <v>32.176200000000001</v>
      </c>
      <c r="T31" s="652">
        <f t="shared" ref="T31" si="40">SUM(AS31-W31)</f>
        <v>35.366</v>
      </c>
      <c r="U31" s="652">
        <f t="shared" ref="U31:U33" si="41">SUM(BC31-W31)</f>
        <v>34.231010000000005</v>
      </c>
      <c r="V31" s="652">
        <f t="shared" ref="V31:V35" si="42">SUM(BF31-W31)</f>
        <v>37.580300000000001</v>
      </c>
      <c r="W31" s="290">
        <v>8.92</v>
      </c>
      <c r="X31" s="303">
        <f t="shared" si="35"/>
        <v>80119.75</v>
      </c>
      <c r="Y31" s="259">
        <f t="shared" si="36"/>
        <v>28.67</v>
      </c>
      <c r="Z31" s="304"/>
      <c r="AA31" s="304"/>
      <c r="AB31" s="304"/>
      <c r="AC31" s="294">
        <f>SUM(P31+Q31)</f>
        <v>80129.850000000006</v>
      </c>
      <c r="AD31" s="294" t="e">
        <f>ROUND(AC31/#REF!,-1)</f>
        <v>#REF!</v>
      </c>
      <c r="AE31" s="294"/>
      <c r="AF31" s="296"/>
      <c r="AG31" s="256">
        <f t="shared" si="29"/>
        <v>38.770000000000003</v>
      </c>
      <c r="AH31" s="306">
        <f t="shared" si="30"/>
        <v>40.26</v>
      </c>
      <c r="AI31" s="1"/>
      <c r="AJ31" s="1"/>
      <c r="AK31" s="35">
        <f t="shared" ref="AK31" si="43">SUM(AG31+AG31*6%)</f>
        <v>41.096200000000003</v>
      </c>
      <c r="AL31" s="1"/>
      <c r="AM31" s="1"/>
      <c r="AN31" s="1"/>
      <c r="AO31" s="1"/>
      <c r="AP31" s="1"/>
      <c r="AQ31" s="1"/>
      <c r="AR31" s="1"/>
      <c r="AS31" s="35">
        <f t="shared" ref="AS31" si="44">SUM(AH31*1.1)</f>
        <v>44.286000000000001</v>
      </c>
      <c r="AT31" s="1"/>
      <c r="AU31" s="1"/>
      <c r="AV31" s="1"/>
      <c r="AW31" s="1"/>
      <c r="AX31" s="1"/>
      <c r="AY31" s="1"/>
      <c r="AZ31" s="1"/>
      <c r="BA31" s="1"/>
      <c r="BB31" s="1"/>
      <c r="BC31" s="35">
        <f t="shared" si="37"/>
        <v>43.151010000000007</v>
      </c>
      <c r="BD31" s="1"/>
      <c r="BE31" s="1"/>
      <c r="BF31" s="35">
        <f t="shared" si="38"/>
        <v>46.500300000000003</v>
      </c>
      <c r="BG31" s="1"/>
      <c r="BH31" s="1"/>
    </row>
    <row r="32" spans="1:60" x14ac:dyDescent="0.25">
      <c r="A32" s="76">
        <v>6</v>
      </c>
      <c r="B32" s="297" t="s">
        <v>512</v>
      </c>
      <c r="C32" s="298"/>
      <c r="D32" s="298"/>
      <c r="E32" s="298"/>
      <c r="F32" s="299"/>
      <c r="G32" s="95"/>
      <c r="H32" s="95"/>
      <c r="I32" s="95"/>
      <c r="J32" s="95"/>
      <c r="K32" s="95"/>
      <c r="L32" s="95"/>
      <c r="M32" s="95"/>
      <c r="N32" s="95"/>
      <c r="O32" s="95"/>
      <c r="P32" s="302">
        <v>26.87</v>
      </c>
      <c r="Q32" s="271">
        <v>164700</v>
      </c>
      <c r="R32" s="302">
        <v>28.21</v>
      </c>
      <c r="S32" s="652">
        <v>29.45</v>
      </c>
      <c r="T32" s="652">
        <v>32.64</v>
      </c>
      <c r="U32" s="652">
        <v>31.59</v>
      </c>
      <c r="V32" s="652">
        <v>35.14</v>
      </c>
      <c r="W32" s="290">
        <v>18.04</v>
      </c>
      <c r="X32" s="303">
        <f t="shared" si="35"/>
        <v>164700</v>
      </c>
      <c r="Y32" s="259">
        <f t="shared" si="36"/>
        <v>18.04</v>
      </c>
      <c r="Z32" s="304"/>
      <c r="AA32" s="304"/>
      <c r="AB32" s="304"/>
      <c r="AC32" s="294">
        <f>SUM(P32+Q32)</f>
        <v>164726.87</v>
      </c>
      <c r="AD32" s="305"/>
      <c r="AE32" s="641"/>
      <c r="AF32" s="206"/>
      <c r="AG32" s="256">
        <f t="shared" si="29"/>
        <v>44.91</v>
      </c>
      <c r="AH32" s="306">
        <f t="shared" si="30"/>
        <v>46.25</v>
      </c>
      <c r="AI32" s="1"/>
      <c r="AJ32" s="1"/>
      <c r="AK32" s="35">
        <f>SUM(S32+W32)</f>
        <v>47.489999999999995</v>
      </c>
      <c r="AL32" s="95"/>
      <c r="AM32" s="95"/>
      <c r="AN32" s="95"/>
      <c r="AO32" s="95"/>
      <c r="AP32" s="95"/>
      <c r="AQ32" s="95"/>
      <c r="AR32" s="95"/>
      <c r="AS32" s="35">
        <f>SUM(T32+W32)</f>
        <v>50.68</v>
      </c>
      <c r="AT32" s="1"/>
      <c r="AU32" s="1"/>
      <c r="AV32" s="1"/>
      <c r="AW32" s="1"/>
      <c r="AX32" s="1"/>
      <c r="AY32" s="1"/>
      <c r="AZ32" s="1"/>
      <c r="BA32" s="1"/>
      <c r="BB32" s="1"/>
      <c r="BC32" s="35">
        <f t="shared" si="37"/>
        <v>49.864499999999992</v>
      </c>
      <c r="BD32" s="1"/>
      <c r="BE32" s="1"/>
      <c r="BF32" s="35">
        <f t="shared" si="38"/>
        <v>53.213999999999999</v>
      </c>
      <c r="BG32" s="1"/>
      <c r="BH32" s="1"/>
    </row>
    <row r="33" spans="1:60" x14ac:dyDescent="0.25">
      <c r="A33" s="76">
        <v>7</v>
      </c>
      <c r="B33" s="297" t="s">
        <v>594</v>
      </c>
      <c r="C33" s="298"/>
      <c r="D33" s="298"/>
      <c r="E33" s="298"/>
      <c r="F33" s="299"/>
      <c r="G33" s="95"/>
      <c r="H33" s="95"/>
      <c r="I33" s="95"/>
      <c r="J33" s="95"/>
      <c r="K33" s="95"/>
      <c r="L33" s="95"/>
      <c r="M33" s="95"/>
      <c r="N33" s="95"/>
      <c r="O33" s="95"/>
      <c r="P33" s="302">
        <v>26.87</v>
      </c>
      <c r="Q33" s="271">
        <v>164700</v>
      </c>
      <c r="R33" s="302">
        <v>28.21</v>
      </c>
      <c r="S33" s="652">
        <v>29.45</v>
      </c>
      <c r="T33" s="652">
        <v>32.64</v>
      </c>
      <c r="U33" s="652">
        <f t="shared" si="41"/>
        <v>31.593499999999999</v>
      </c>
      <c r="V33" s="652">
        <v>35.14</v>
      </c>
      <c r="W33" s="290">
        <v>13.42</v>
      </c>
      <c r="X33" s="303">
        <f t="shared" si="35"/>
        <v>164700</v>
      </c>
      <c r="Y33" s="259">
        <f t="shared" si="36"/>
        <v>13.42</v>
      </c>
      <c r="Z33" s="304"/>
      <c r="AA33" s="304"/>
      <c r="AB33" s="304"/>
      <c r="AC33" s="294">
        <f>SUM(P33+Q33)</f>
        <v>164726.87</v>
      </c>
      <c r="AD33" s="305"/>
      <c r="AE33" s="641"/>
      <c r="AF33" s="206"/>
      <c r="AG33" s="256">
        <f t="shared" si="29"/>
        <v>40.29</v>
      </c>
      <c r="AH33" s="306">
        <f t="shared" si="30"/>
        <v>41.63</v>
      </c>
      <c r="AI33" s="1"/>
      <c r="AJ33" s="1"/>
      <c r="AK33" s="35">
        <f>SUM(S33+W33)</f>
        <v>42.87</v>
      </c>
      <c r="AL33" s="95"/>
      <c r="AM33" s="95"/>
      <c r="AN33" s="95"/>
      <c r="AO33" s="95"/>
      <c r="AP33" s="95"/>
      <c r="AQ33" s="95"/>
      <c r="AR33" s="95"/>
      <c r="AS33" s="35">
        <f>SUM(T33+W33)</f>
        <v>46.06</v>
      </c>
      <c r="AT33" s="1"/>
      <c r="AU33" s="1"/>
      <c r="AV33" s="1" t="s">
        <v>595</v>
      </c>
      <c r="AW33" s="1"/>
      <c r="AX33" s="1"/>
      <c r="AY33" s="1"/>
      <c r="AZ33" s="1"/>
      <c r="BA33" s="1"/>
      <c r="BB33" s="1"/>
      <c r="BC33" s="35">
        <f t="shared" si="37"/>
        <v>45.013500000000001</v>
      </c>
      <c r="BD33" s="1"/>
      <c r="BE33" s="1"/>
      <c r="BF33" s="35">
        <f t="shared" si="38"/>
        <v>48.363</v>
      </c>
      <c r="BG33" s="1"/>
      <c r="BH33" s="1"/>
    </row>
    <row r="34" spans="1:60" x14ac:dyDescent="0.25">
      <c r="A34" s="76">
        <v>8</v>
      </c>
      <c r="B34" s="297" t="s">
        <v>321</v>
      </c>
      <c r="C34" s="298"/>
      <c r="D34" s="298"/>
      <c r="E34" s="298"/>
      <c r="F34" s="299"/>
      <c r="G34" s="300"/>
      <c r="H34" s="300"/>
      <c r="I34" s="300"/>
      <c r="J34" s="300"/>
      <c r="K34" s="300"/>
      <c r="L34" s="300"/>
      <c r="M34" s="269">
        <v>39683</v>
      </c>
      <c r="N34" s="301">
        <v>17.78</v>
      </c>
      <c r="O34" s="301"/>
      <c r="P34" s="302">
        <v>26.87</v>
      </c>
      <c r="Q34" s="271">
        <v>164700</v>
      </c>
      <c r="R34" s="302">
        <v>28.21</v>
      </c>
      <c r="S34" s="652">
        <f t="shared" ref="S34" si="45">SUM(AK34-W34)</f>
        <v>29.479400000000002</v>
      </c>
      <c r="T34" s="652">
        <f t="shared" ref="T34" si="46">SUM(AS34-W34)</f>
        <v>32.692999999999998</v>
      </c>
      <c r="U34" s="652">
        <v>31.59</v>
      </c>
      <c r="V34" s="652">
        <v>35.14</v>
      </c>
      <c r="W34" s="290">
        <v>16.62</v>
      </c>
      <c r="X34" s="303">
        <f t="shared" si="35"/>
        <v>164717.78</v>
      </c>
      <c r="Y34" s="259">
        <f t="shared" si="36"/>
        <v>34.400000000000006</v>
      </c>
      <c r="Z34" s="304"/>
      <c r="AA34" s="304"/>
      <c r="AB34" s="304"/>
      <c r="AC34" s="294">
        <f t="shared" ref="AC34" si="47">SUM(P34+Q34)</f>
        <v>164726.87</v>
      </c>
      <c r="AD34" s="305"/>
      <c r="AE34" s="641"/>
      <c r="AF34" s="206"/>
      <c r="AG34" s="256">
        <f t="shared" si="29"/>
        <v>43.49</v>
      </c>
      <c r="AH34" s="306">
        <f t="shared" si="30"/>
        <v>44.83</v>
      </c>
      <c r="AI34" s="1"/>
      <c r="AJ34" s="1"/>
      <c r="AK34" s="35">
        <f t="shared" ref="AK34" si="48">SUM(AG34+AG34*6%)</f>
        <v>46.099400000000003</v>
      </c>
      <c r="AL34" s="1"/>
      <c r="AM34" s="1"/>
      <c r="AN34" s="1"/>
      <c r="AO34" s="1"/>
      <c r="AP34" s="1"/>
      <c r="AQ34" s="1"/>
      <c r="AR34" s="1"/>
      <c r="AS34" s="35">
        <f t="shared" ref="AS34" si="49">SUM(AH34*1.1)</f>
        <v>49.313000000000002</v>
      </c>
      <c r="AT34" s="1"/>
      <c r="AU34" s="1"/>
      <c r="AV34" s="1" t="s">
        <v>596</v>
      </c>
      <c r="AW34" s="1"/>
      <c r="AX34" s="1"/>
      <c r="AY34" s="1"/>
      <c r="AZ34" s="1"/>
      <c r="BA34" s="1"/>
      <c r="BB34" s="1"/>
      <c r="BC34" s="35">
        <f t="shared" si="37"/>
        <v>48.40437</v>
      </c>
      <c r="BD34" s="1"/>
      <c r="BE34" s="1"/>
      <c r="BF34" s="35">
        <f t="shared" si="38"/>
        <v>51.778649999999999</v>
      </c>
      <c r="BG34" s="1"/>
      <c r="BH34" s="1"/>
    </row>
    <row r="35" spans="1:60" x14ac:dyDescent="0.25">
      <c r="A35" s="76">
        <v>9</v>
      </c>
      <c r="B35" s="297" t="s">
        <v>514</v>
      </c>
      <c r="C35" s="298"/>
      <c r="D35" s="298"/>
      <c r="E35" s="298"/>
      <c r="F35" s="299"/>
      <c r="G35" s="95"/>
      <c r="H35" s="95"/>
      <c r="I35" s="95"/>
      <c r="J35" s="95"/>
      <c r="K35" s="95"/>
      <c r="L35" s="95"/>
      <c r="M35" s="95"/>
      <c r="N35" s="95"/>
      <c r="O35" s="95"/>
      <c r="P35" s="302">
        <v>26.87</v>
      </c>
      <c r="Q35" s="271">
        <v>164700</v>
      </c>
      <c r="R35" s="302">
        <v>28.21</v>
      </c>
      <c r="S35" s="652">
        <v>29.45</v>
      </c>
      <c r="T35" s="652">
        <v>32.64</v>
      </c>
      <c r="U35" s="652">
        <v>31.59</v>
      </c>
      <c r="V35" s="652">
        <f t="shared" si="42"/>
        <v>35.14</v>
      </c>
      <c r="W35" s="290">
        <v>17.36</v>
      </c>
      <c r="X35" s="303">
        <f t="shared" si="35"/>
        <v>164700</v>
      </c>
      <c r="Y35" s="259">
        <f t="shared" si="36"/>
        <v>17.36</v>
      </c>
      <c r="Z35" s="304"/>
      <c r="AA35" s="304"/>
      <c r="AB35" s="304"/>
      <c r="AC35" s="294">
        <f>SUM(P35+Q35)</f>
        <v>164726.87</v>
      </c>
      <c r="AD35" s="305"/>
      <c r="AE35" s="641"/>
      <c r="AF35" s="206"/>
      <c r="AG35" s="256">
        <f t="shared" si="29"/>
        <v>44.230000000000004</v>
      </c>
      <c r="AH35" s="306">
        <f t="shared" si="30"/>
        <v>45.57</v>
      </c>
      <c r="AI35" s="1"/>
      <c r="AJ35" s="1"/>
      <c r="AK35" s="35">
        <f>SUM(S35+W35)</f>
        <v>46.81</v>
      </c>
      <c r="AL35" s="1"/>
      <c r="AM35" s="1"/>
      <c r="AN35" s="1"/>
      <c r="AO35" s="1"/>
      <c r="AP35" s="1"/>
      <c r="AQ35" s="1"/>
      <c r="AR35" s="1"/>
      <c r="AS35" s="35">
        <f>SUM(T35+W35)</f>
        <v>50</v>
      </c>
      <c r="AT35" s="1"/>
      <c r="AU35" s="1"/>
      <c r="AV35" s="1"/>
      <c r="AW35" s="1"/>
      <c r="AX35" s="1"/>
      <c r="AY35" s="1"/>
      <c r="AZ35" s="1"/>
      <c r="BA35" s="1"/>
      <c r="BB35" s="1"/>
      <c r="BC35" s="35">
        <f t="shared" si="37"/>
        <v>49.150500000000001</v>
      </c>
      <c r="BD35" s="1"/>
      <c r="BE35" s="1"/>
      <c r="BF35" s="35">
        <f t="shared" si="38"/>
        <v>52.5</v>
      </c>
      <c r="BG35" s="1"/>
      <c r="BH35" s="1"/>
    </row>
    <row r="36" spans="1:60" x14ac:dyDescent="0.25">
      <c r="A36" s="942" t="s">
        <v>316</v>
      </c>
      <c r="B36" s="868"/>
      <c r="C36" s="868"/>
      <c r="D36" s="868"/>
      <c r="E36" s="868"/>
      <c r="F36" s="868"/>
      <c r="G36" s="868"/>
      <c r="H36" s="868"/>
      <c r="I36" s="868"/>
      <c r="J36" s="868"/>
      <c r="K36" s="868"/>
      <c r="L36" s="868"/>
      <c r="M36" s="868"/>
      <c r="N36" s="868"/>
      <c r="O36" s="868"/>
      <c r="P36" s="868"/>
      <c r="Q36" s="868"/>
      <c r="R36" s="868"/>
      <c r="S36" s="868"/>
      <c r="T36" s="868"/>
      <c r="U36" s="868"/>
      <c r="V36" s="868"/>
      <c r="W36" s="868"/>
      <c r="X36" s="868"/>
      <c r="Y36" s="868"/>
      <c r="Z36" s="868"/>
      <c r="AA36" s="868"/>
      <c r="AB36" s="868"/>
      <c r="AC36" s="868"/>
      <c r="AD36" s="868"/>
      <c r="AE36" s="868"/>
      <c r="AF36" s="868"/>
      <c r="AG36" s="868"/>
      <c r="AH36" s="95"/>
      <c r="AI36" s="1"/>
      <c r="AJ36" s="1"/>
      <c r="AK36" s="60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spans="1:60" x14ac:dyDescent="0.25">
      <c r="A37" s="216">
        <v>1</v>
      </c>
      <c r="B37" s="936" t="s">
        <v>318</v>
      </c>
      <c r="C37" s="937"/>
      <c r="D37" s="937"/>
      <c r="E37" s="937"/>
      <c r="F37" s="938"/>
      <c r="G37" s="285"/>
      <c r="H37" s="285"/>
      <c r="I37" s="285"/>
      <c r="J37" s="276"/>
      <c r="K37" s="276"/>
      <c r="L37" s="276"/>
      <c r="M37" s="286"/>
      <c r="N37" s="287">
        <v>9.2200000000000006</v>
      </c>
      <c r="O37" s="287"/>
      <c r="P37" s="288">
        <v>13.93</v>
      </c>
      <c r="Q37" s="289">
        <v>76500</v>
      </c>
      <c r="R37" s="288">
        <v>14.63</v>
      </c>
      <c r="S37" s="652">
        <v>15.01</v>
      </c>
      <c r="T37" s="652">
        <v>16.5</v>
      </c>
      <c r="U37" s="652">
        <v>16.079999999999998</v>
      </c>
      <c r="V37" s="652">
        <v>17.64</v>
      </c>
      <c r="W37" s="290">
        <v>13.55</v>
      </c>
      <c r="X37" s="291">
        <f>SUM(N37+Q37)</f>
        <v>76509.22</v>
      </c>
      <c r="Y37" s="259">
        <v>13.65</v>
      </c>
      <c r="Z37" s="292"/>
      <c r="AA37" s="292"/>
      <c r="AB37" s="292"/>
      <c r="AC37" s="293">
        <f>SUM(P37+Q37)</f>
        <v>76513.929999999993</v>
      </c>
      <c r="AD37" s="294"/>
      <c r="AE37" s="294"/>
      <c r="AF37" s="296"/>
      <c r="AG37" s="256">
        <f t="shared" ref="AG37:AG40" si="50">SUM(P37+W37)</f>
        <v>27.48</v>
      </c>
      <c r="AH37" s="306">
        <f t="shared" ref="AH37:AH40" si="51">SUM(R37+W37)</f>
        <v>28.18</v>
      </c>
      <c r="AI37" s="1"/>
      <c r="AJ37" s="1"/>
      <c r="AK37" s="35">
        <f t="shared" ref="AK37:AK42" si="52">SUM(S37+W37)</f>
        <v>28.560000000000002</v>
      </c>
      <c r="AL37" s="95"/>
      <c r="AM37" s="95"/>
      <c r="AN37" s="95"/>
      <c r="AO37" s="95"/>
      <c r="AP37" s="95"/>
      <c r="AQ37" s="95"/>
      <c r="AR37" s="95"/>
      <c r="AS37" s="35">
        <f t="shared" ref="AS37:AS42" si="53">SUM(T37+W37)</f>
        <v>30.05</v>
      </c>
      <c r="AT37" s="1"/>
      <c r="AU37" s="1"/>
      <c r="AV37" s="1" t="s">
        <v>597</v>
      </c>
      <c r="AW37" s="1"/>
      <c r="AX37" s="1"/>
      <c r="AY37" s="1"/>
      <c r="AZ37" s="1"/>
      <c r="BA37" s="1"/>
      <c r="BB37" s="1"/>
      <c r="BC37" s="35">
        <f>SUM(U37+W37)</f>
        <v>29.63</v>
      </c>
      <c r="BD37" s="1"/>
      <c r="BE37" s="1"/>
      <c r="BF37" s="35">
        <f>SUM(V37+W37)</f>
        <v>31.19</v>
      </c>
      <c r="BG37" s="1"/>
      <c r="BH37" s="1"/>
    </row>
    <row r="38" spans="1:60" x14ac:dyDescent="0.25">
      <c r="A38" s="76">
        <v>2</v>
      </c>
      <c r="B38" s="297" t="s">
        <v>499</v>
      </c>
      <c r="C38" s="298"/>
      <c r="D38" s="298"/>
      <c r="E38" s="298"/>
      <c r="F38" s="299"/>
      <c r="G38" s="300"/>
      <c r="H38" s="300"/>
      <c r="I38" s="300"/>
      <c r="J38" s="300"/>
      <c r="K38" s="300"/>
      <c r="L38" s="300"/>
      <c r="M38" s="269">
        <v>39683</v>
      </c>
      <c r="N38" s="301">
        <v>17.78</v>
      </c>
      <c r="O38" s="301"/>
      <c r="P38" s="302">
        <v>26.87</v>
      </c>
      <c r="Q38" s="271">
        <v>164700</v>
      </c>
      <c r="R38" s="302">
        <v>28.21</v>
      </c>
      <c r="S38" s="652">
        <v>29.45</v>
      </c>
      <c r="T38" s="652">
        <v>32.64</v>
      </c>
      <c r="U38" s="652">
        <v>31.59</v>
      </c>
      <c r="V38" s="652">
        <v>35.14</v>
      </c>
      <c r="W38" s="290">
        <v>15.77</v>
      </c>
      <c r="X38" s="303">
        <f>N38+Q38</f>
        <v>164717.78</v>
      </c>
      <c r="Y38" s="259">
        <f>SUM(N38+W38)</f>
        <v>33.549999999999997</v>
      </c>
      <c r="Z38" s="304"/>
      <c r="AA38" s="304"/>
      <c r="AB38" s="304"/>
      <c r="AC38" s="294">
        <f t="shared" ref="AC38" si="54">SUM(P38+Q38)</f>
        <v>164726.87</v>
      </c>
      <c r="AD38" s="305"/>
      <c r="AE38" s="641"/>
      <c r="AF38" s="206"/>
      <c r="AG38" s="256">
        <f t="shared" si="50"/>
        <v>42.64</v>
      </c>
      <c r="AH38" s="306">
        <f t="shared" si="51"/>
        <v>43.980000000000004</v>
      </c>
      <c r="AI38" s="1"/>
      <c r="AJ38" s="1"/>
      <c r="AK38" s="35">
        <f t="shared" si="52"/>
        <v>45.22</v>
      </c>
      <c r="AL38" s="1"/>
      <c r="AM38" s="1"/>
      <c r="AN38" s="1"/>
      <c r="AO38" s="1"/>
      <c r="AP38" s="1"/>
      <c r="AQ38" s="1"/>
      <c r="AR38" s="1"/>
      <c r="AS38" s="35">
        <f t="shared" si="53"/>
        <v>48.41</v>
      </c>
      <c r="AT38" s="1"/>
      <c r="AU38" s="1"/>
      <c r="AV38" s="1" t="s">
        <v>596</v>
      </c>
      <c r="AW38" s="1"/>
      <c r="AX38" s="1"/>
      <c r="AY38" s="1"/>
      <c r="AZ38" s="1"/>
      <c r="BA38" s="1"/>
      <c r="BB38" s="1"/>
      <c r="BC38" s="35">
        <f t="shared" ref="BC38:BC42" si="55">SUM(U38+W38)</f>
        <v>47.36</v>
      </c>
      <c r="BD38" s="1"/>
      <c r="BE38" s="1"/>
      <c r="BF38" s="35">
        <f t="shared" ref="BF38:BF42" si="56">SUM(V38+W38)</f>
        <v>50.91</v>
      </c>
      <c r="BG38" s="1"/>
      <c r="BH38" s="1"/>
    </row>
    <row r="39" spans="1:60" x14ac:dyDescent="0.25">
      <c r="A39" s="216">
        <v>3</v>
      </c>
      <c r="B39" s="794" t="s">
        <v>315</v>
      </c>
      <c r="C39" s="795"/>
      <c r="D39" s="795"/>
      <c r="E39" s="795"/>
      <c r="F39" s="796"/>
      <c r="G39" s="300"/>
      <c r="H39" s="300"/>
      <c r="I39" s="300"/>
      <c r="J39" s="300"/>
      <c r="K39" s="300"/>
      <c r="L39" s="300"/>
      <c r="M39" s="269">
        <v>44095</v>
      </c>
      <c r="N39" s="287">
        <v>19.75</v>
      </c>
      <c r="O39" s="287"/>
      <c r="P39" s="288">
        <v>29.85</v>
      </c>
      <c r="Q39" s="271">
        <v>80100</v>
      </c>
      <c r="R39" s="288">
        <v>31.34</v>
      </c>
      <c r="S39" s="652">
        <v>32.18</v>
      </c>
      <c r="T39" s="652">
        <v>35.57</v>
      </c>
      <c r="U39" s="652">
        <v>34.229999999999997</v>
      </c>
      <c r="V39" s="652">
        <v>37.58</v>
      </c>
      <c r="W39" s="290">
        <v>8.92</v>
      </c>
      <c r="X39" s="303">
        <f>N39+Q39</f>
        <v>80119.75</v>
      </c>
      <c r="Y39" s="259">
        <f>SUM(N39+W39)</f>
        <v>28.67</v>
      </c>
      <c r="Z39" s="304"/>
      <c r="AA39" s="304"/>
      <c r="AB39" s="304"/>
      <c r="AC39" s="294">
        <f>SUM(P39+Q39)</f>
        <v>80129.850000000006</v>
      </c>
      <c r="AD39" s="294" t="e">
        <f>ROUND(AC39/#REF!,-1)</f>
        <v>#REF!</v>
      </c>
      <c r="AE39" s="294"/>
      <c r="AF39" s="296"/>
      <c r="AG39" s="256">
        <f t="shared" si="50"/>
        <v>38.770000000000003</v>
      </c>
      <c r="AH39" s="306">
        <f t="shared" si="51"/>
        <v>40.26</v>
      </c>
      <c r="AI39" s="1"/>
      <c r="AJ39" s="1"/>
      <c r="AK39" s="35">
        <f t="shared" si="52"/>
        <v>41.1</v>
      </c>
      <c r="AL39" s="1"/>
      <c r="AM39" s="1"/>
      <c r="AN39" s="1"/>
      <c r="AO39" s="1"/>
      <c r="AP39" s="1"/>
      <c r="AQ39" s="1"/>
      <c r="AR39" s="1"/>
      <c r="AS39" s="35">
        <f t="shared" si="53"/>
        <v>44.49</v>
      </c>
      <c r="AT39" s="1"/>
      <c r="AU39" s="1"/>
      <c r="AV39" s="1"/>
      <c r="AW39" s="1"/>
      <c r="AX39" s="1"/>
      <c r="AY39" s="1"/>
      <c r="AZ39" s="1"/>
      <c r="BA39" s="1"/>
      <c r="BB39" s="1"/>
      <c r="BC39" s="35">
        <f t="shared" si="55"/>
        <v>43.15</v>
      </c>
      <c r="BD39" s="1"/>
      <c r="BE39" s="1"/>
      <c r="BF39" s="35">
        <f t="shared" si="56"/>
        <v>46.5</v>
      </c>
      <c r="BG39" s="1"/>
      <c r="BH39" s="1"/>
    </row>
    <row r="40" spans="1:60" x14ac:dyDescent="0.25">
      <c r="A40" s="624">
        <v>4</v>
      </c>
      <c r="B40" s="297" t="s">
        <v>504</v>
      </c>
      <c r="C40" s="298"/>
      <c r="D40" s="298"/>
      <c r="E40" s="298"/>
      <c r="F40" s="299"/>
      <c r="G40" s="300"/>
      <c r="H40" s="300"/>
      <c r="I40" s="300"/>
      <c r="J40" s="300"/>
      <c r="K40" s="300"/>
      <c r="L40" s="300"/>
      <c r="M40" s="269">
        <v>39683</v>
      </c>
      <c r="N40" s="301">
        <v>17.78</v>
      </c>
      <c r="O40" s="301"/>
      <c r="P40" s="302">
        <v>26.87</v>
      </c>
      <c r="Q40" s="271">
        <v>164700</v>
      </c>
      <c r="R40" s="302">
        <v>28.21</v>
      </c>
      <c r="S40" s="652">
        <v>29.45</v>
      </c>
      <c r="T40" s="652">
        <v>32.64</v>
      </c>
      <c r="U40" s="652">
        <v>31.59</v>
      </c>
      <c r="V40" s="652">
        <v>35.14</v>
      </c>
      <c r="W40" s="290">
        <v>18.18</v>
      </c>
      <c r="X40" s="303">
        <f t="shared" ref="X40:X42" si="57">N40+Q40</f>
        <v>164717.78</v>
      </c>
      <c r="Y40" s="259">
        <f t="shared" ref="Y40:Y42" si="58">SUM(N40+W40)</f>
        <v>35.96</v>
      </c>
      <c r="Z40" s="304"/>
      <c r="AA40" s="304"/>
      <c r="AB40" s="304"/>
      <c r="AC40" s="294">
        <f t="shared" ref="AC40" si="59">SUM(P40+Q40)</f>
        <v>164726.87</v>
      </c>
      <c r="AD40" s="305"/>
      <c r="AE40" s="641"/>
      <c r="AF40" s="206"/>
      <c r="AG40" s="256">
        <f t="shared" si="50"/>
        <v>45.05</v>
      </c>
      <c r="AH40" s="306">
        <f t="shared" si="51"/>
        <v>46.39</v>
      </c>
      <c r="AI40" s="1"/>
      <c r="AJ40" s="1"/>
      <c r="AK40" s="35">
        <f t="shared" si="52"/>
        <v>47.629999999999995</v>
      </c>
      <c r="AL40" s="1"/>
      <c r="AM40" s="1"/>
      <c r="AN40" s="1"/>
      <c r="AO40" s="1"/>
      <c r="AP40" s="1"/>
      <c r="AQ40" s="1"/>
      <c r="AR40" s="1"/>
      <c r="AS40" s="35">
        <f t="shared" si="53"/>
        <v>50.82</v>
      </c>
      <c r="AT40" s="1"/>
      <c r="AU40" s="1"/>
      <c r="AV40" s="1"/>
      <c r="AW40" s="1"/>
      <c r="AX40" s="1"/>
      <c r="AY40" s="1"/>
      <c r="AZ40" s="1"/>
      <c r="BA40" s="1"/>
      <c r="BB40" s="1"/>
      <c r="BC40" s="35">
        <f t="shared" si="55"/>
        <v>49.769999999999996</v>
      </c>
      <c r="BD40" s="1"/>
      <c r="BE40" s="1"/>
      <c r="BF40" s="35">
        <f t="shared" si="56"/>
        <v>53.32</v>
      </c>
      <c r="BG40" s="1"/>
      <c r="BH40" s="1"/>
    </row>
    <row r="41" spans="1:60" x14ac:dyDescent="0.25">
      <c r="A41" s="76">
        <v>5</v>
      </c>
      <c r="B41" s="297" t="s">
        <v>514</v>
      </c>
      <c r="C41" s="298"/>
      <c r="D41" s="298"/>
      <c r="E41" s="298"/>
      <c r="F41" s="299"/>
      <c r="G41" s="95"/>
      <c r="H41" s="95"/>
      <c r="I41" s="95"/>
      <c r="J41" s="95"/>
      <c r="K41" s="95"/>
      <c r="L41" s="95"/>
      <c r="M41" s="95"/>
      <c r="N41" s="95"/>
      <c r="O41" s="95"/>
      <c r="P41" s="302">
        <v>26.87</v>
      </c>
      <c r="Q41" s="271">
        <v>164700</v>
      </c>
      <c r="R41" s="302">
        <v>28.21</v>
      </c>
      <c r="S41" s="652">
        <v>29.45</v>
      </c>
      <c r="T41" s="652">
        <v>32.64</v>
      </c>
      <c r="U41" s="652">
        <v>31.59</v>
      </c>
      <c r="V41" s="652">
        <v>35.14</v>
      </c>
      <c r="W41" s="290">
        <v>17.36</v>
      </c>
      <c r="X41" s="303">
        <f t="shared" si="57"/>
        <v>164700</v>
      </c>
      <c r="Y41" s="259">
        <f t="shared" si="58"/>
        <v>17.36</v>
      </c>
      <c r="Z41" s="304"/>
      <c r="AA41" s="304"/>
      <c r="AB41" s="304"/>
      <c r="AC41" s="294">
        <f>SUM(P41+Q41)</f>
        <v>164726.87</v>
      </c>
      <c r="AD41" s="305"/>
      <c r="AE41" s="641"/>
      <c r="AF41" s="206"/>
      <c r="AG41" s="256">
        <f>SUM(P41+W41)</f>
        <v>44.230000000000004</v>
      </c>
      <c r="AH41" s="306">
        <f>SUM(R41+W41)</f>
        <v>45.57</v>
      </c>
      <c r="AI41" s="1"/>
      <c r="AJ41" s="1"/>
      <c r="AK41" s="35">
        <f t="shared" si="52"/>
        <v>46.81</v>
      </c>
      <c r="AL41" s="1"/>
      <c r="AM41" s="1"/>
      <c r="AN41" s="1"/>
      <c r="AO41" s="1"/>
      <c r="AP41" s="1"/>
      <c r="AQ41" s="1"/>
      <c r="AR41" s="1"/>
      <c r="AS41" s="35">
        <f t="shared" si="53"/>
        <v>50</v>
      </c>
      <c r="AT41" s="1"/>
      <c r="AU41" s="1"/>
      <c r="AV41" s="1"/>
      <c r="AW41" s="1"/>
      <c r="AX41" s="1"/>
      <c r="AY41" s="1"/>
      <c r="AZ41" s="1"/>
      <c r="BA41" s="1"/>
      <c r="BB41" s="1"/>
      <c r="BC41" s="35">
        <f t="shared" si="55"/>
        <v>48.95</v>
      </c>
      <c r="BD41" s="1"/>
      <c r="BE41" s="1"/>
      <c r="BF41" s="35">
        <f t="shared" si="56"/>
        <v>52.5</v>
      </c>
      <c r="BG41" s="1"/>
      <c r="BH41" s="1"/>
    </row>
    <row r="42" spans="1:60" x14ac:dyDescent="0.25">
      <c r="A42" s="216">
        <v>6</v>
      </c>
      <c r="B42" s="297" t="s">
        <v>548</v>
      </c>
      <c r="C42" s="298"/>
      <c r="D42" s="298"/>
      <c r="E42" s="298"/>
      <c r="F42" s="299"/>
      <c r="G42" s="300"/>
      <c r="H42" s="300"/>
      <c r="I42" s="300"/>
      <c r="J42" s="300"/>
      <c r="K42" s="300"/>
      <c r="L42" s="300"/>
      <c r="M42" s="269">
        <v>39683</v>
      </c>
      <c r="N42" s="301">
        <v>17.78</v>
      </c>
      <c r="O42" s="301"/>
      <c r="P42" s="302">
        <v>26.87</v>
      </c>
      <c r="Q42" s="271">
        <v>164700</v>
      </c>
      <c r="R42" s="302">
        <v>28.21</v>
      </c>
      <c r="S42" s="652">
        <v>29.45</v>
      </c>
      <c r="T42" s="652">
        <v>32.64</v>
      </c>
      <c r="U42" s="652">
        <v>31.59</v>
      </c>
      <c r="V42" s="652">
        <v>35.14</v>
      </c>
      <c r="W42" s="290">
        <v>19.38</v>
      </c>
      <c r="X42" s="303">
        <f t="shared" si="57"/>
        <v>164717.78</v>
      </c>
      <c r="Y42" s="259">
        <f t="shared" si="58"/>
        <v>37.159999999999997</v>
      </c>
      <c r="Z42" s="304"/>
      <c r="AA42" s="304"/>
      <c r="AB42" s="304"/>
      <c r="AC42" s="294">
        <f t="shared" ref="AC42" si="60">SUM(P42+Q42)</f>
        <v>164726.87</v>
      </c>
      <c r="AD42" s="305"/>
      <c r="AE42" s="641"/>
      <c r="AF42" s="206"/>
      <c r="AG42" s="256">
        <f t="shared" ref="AG42" si="61">SUM(P42+W42)</f>
        <v>46.25</v>
      </c>
      <c r="AH42" s="306">
        <f t="shared" ref="AH42" si="62">SUM(R42+W42)</f>
        <v>47.59</v>
      </c>
      <c r="AI42" s="1"/>
      <c r="AJ42" s="1"/>
      <c r="AK42" s="35">
        <f t="shared" si="52"/>
        <v>48.83</v>
      </c>
      <c r="AL42" s="1"/>
      <c r="AM42" s="1"/>
      <c r="AN42" s="1"/>
      <c r="AO42" s="1"/>
      <c r="AP42" s="1"/>
      <c r="AQ42" s="1"/>
      <c r="AR42" s="1"/>
      <c r="AS42" s="35">
        <f t="shared" si="53"/>
        <v>52.019999999999996</v>
      </c>
      <c r="AT42" s="1"/>
      <c r="AU42" s="1"/>
      <c r="AV42" s="1"/>
      <c r="AW42" s="1"/>
      <c r="AX42" s="1"/>
      <c r="AY42" s="1"/>
      <c r="AZ42" s="1"/>
      <c r="BA42" s="1"/>
      <c r="BB42" s="1"/>
      <c r="BC42" s="35">
        <f t="shared" si="55"/>
        <v>50.97</v>
      </c>
      <c r="BD42" s="1"/>
      <c r="BE42" s="1"/>
      <c r="BF42" s="35">
        <f t="shared" si="56"/>
        <v>54.519999999999996</v>
      </c>
      <c r="BG42" s="1"/>
      <c r="BH42" s="1"/>
    </row>
    <row r="43" spans="1:60" x14ac:dyDescent="0.25">
      <c r="A43" s="943" t="s">
        <v>332</v>
      </c>
      <c r="B43" s="943"/>
      <c r="C43" s="943"/>
      <c r="D43" s="943"/>
      <c r="E43" s="943"/>
      <c r="F43" s="943"/>
      <c r="G43" s="943"/>
      <c r="H43" s="943"/>
      <c r="I43" s="943"/>
      <c r="J43" s="943"/>
      <c r="K43" s="943"/>
      <c r="L43" s="943"/>
      <c r="M43" s="943"/>
      <c r="N43" s="943"/>
      <c r="O43" s="943"/>
      <c r="P43" s="943"/>
      <c r="Q43" s="943"/>
      <c r="R43" s="943"/>
      <c r="S43" s="943"/>
      <c r="T43" s="943"/>
      <c r="U43" s="943"/>
      <c r="V43" s="943"/>
      <c r="W43" s="943"/>
      <c r="X43" s="943"/>
      <c r="Y43" s="943"/>
      <c r="Z43" s="943"/>
      <c r="AA43" s="943"/>
      <c r="AB43" s="943"/>
      <c r="AC43" s="943"/>
      <c r="AD43" s="943"/>
      <c r="AE43" s="943"/>
      <c r="AF43" s="943"/>
      <c r="AG43" s="943"/>
      <c r="AH43" s="95"/>
      <c r="AI43" s="1"/>
      <c r="AJ43" s="1"/>
      <c r="AK43" s="35"/>
      <c r="AL43" s="1"/>
      <c r="AM43" s="1"/>
      <c r="AN43" s="1"/>
      <c r="AO43" s="1"/>
      <c r="AP43" s="1"/>
      <c r="AQ43" s="1"/>
      <c r="AR43" s="1"/>
      <c r="AS43" s="35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0" x14ac:dyDescent="0.25">
      <c r="A44" s="216">
        <v>1</v>
      </c>
      <c r="B44" s="936" t="s">
        <v>333</v>
      </c>
      <c r="C44" s="937"/>
      <c r="D44" s="937"/>
      <c r="E44" s="937"/>
      <c r="F44" s="938"/>
      <c r="G44" s="668"/>
      <c r="H44" s="668"/>
      <c r="I44" s="668"/>
      <c r="J44" s="668"/>
      <c r="K44" s="668"/>
      <c r="L44" s="668"/>
      <c r="M44" s="668"/>
      <c r="N44" s="669">
        <v>51.58</v>
      </c>
      <c r="O44" s="669"/>
      <c r="P44" s="669">
        <v>81.900000000000006</v>
      </c>
      <c r="Q44" s="670">
        <v>52000</v>
      </c>
      <c r="R44" s="669">
        <v>86</v>
      </c>
      <c r="S44" s="652">
        <f t="shared" ref="S44:S46" si="63">SUM(AK44-W44)</f>
        <v>87.171599999999998</v>
      </c>
      <c r="T44" s="652">
        <f t="shared" ref="T44:T46" si="64">SUM(AS44-W44)</f>
        <v>95.196000000000012</v>
      </c>
      <c r="U44" s="652">
        <f t="shared" ref="U44" si="65">SUM(BC44-W44)</f>
        <v>91.828180000000003</v>
      </c>
      <c r="V44" s="652">
        <f t="shared" ref="V44" si="66">SUM(BF44-W44)</f>
        <v>100.25380000000001</v>
      </c>
      <c r="W44" s="669">
        <v>5.96</v>
      </c>
      <c r="X44" s="304">
        <f>N44+Q44</f>
        <v>52051.58</v>
      </c>
      <c r="Y44" s="308">
        <v>62.13</v>
      </c>
      <c r="Z44" s="304"/>
      <c r="AA44" s="304"/>
      <c r="AB44" s="304"/>
      <c r="AC44" s="294">
        <f>SUM(P44+Q44)</f>
        <v>52081.9</v>
      </c>
      <c r="AD44" s="294" t="e">
        <f>ROUND(AC44/#REF!,-1)</f>
        <v>#REF!</v>
      </c>
      <c r="AE44" s="309"/>
      <c r="AF44" s="310"/>
      <c r="AG44" s="256">
        <f>SUM(P44+W44)</f>
        <v>87.86</v>
      </c>
      <c r="AH44" s="306">
        <f>SUM(R44+W44)</f>
        <v>91.96</v>
      </c>
      <c r="AI44" s="1" t="s">
        <v>549</v>
      </c>
      <c r="AJ44" s="1"/>
      <c r="AK44" s="35">
        <f t="shared" ref="AK44:AK46" si="67">SUM(AG44+AG44*6%)</f>
        <v>93.131599999999992</v>
      </c>
      <c r="AL44" s="1"/>
      <c r="AM44" s="1"/>
      <c r="AN44" s="1"/>
      <c r="AO44" s="1"/>
      <c r="AP44" s="1"/>
      <c r="AQ44" s="1"/>
      <c r="AR44" s="1"/>
      <c r="AS44" s="35">
        <f t="shared" ref="AS44:AS46" si="68">SUM(AH44*1.1)</f>
        <v>101.15600000000001</v>
      </c>
      <c r="AT44" s="1"/>
      <c r="AU44" s="1"/>
      <c r="AV44" s="1"/>
      <c r="AW44" s="1"/>
      <c r="AX44" s="1"/>
      <c r="AY44" s="1"/>
      <c r="AZ44" s="1"/>
      <c r="BA44" s="1"/>
      <c r="BB44" s="1"/>
      <c r="BC44" s="35">
        <f t="shared" ref="BC44" si="69">SUM(AK44+AK44*5%)</f>
        <v>97.788179999999997</v>
      </c>
      <c r="BD44" s="1"/>
      <c r="BE44" s="1"/>
      <c r="BF44" s="35">
        <f t="shared" ref="BF44" si="70">SUM(AS44+AS44*5%)</f>
        <v>106.21380000000001</v>
      </c>
      <c r="BG44" s="1"/>
      <c r="BH44" s="1"/>
    </row>
    <row r="45" spans="1:60" x14ac:dyDescent="0.25">
      <c r="A45" s="216"/>
      <c r="B45" s="791" t="s">
        <v>334</v>
      </c>
      <c r="C45" s="792"/>
      <c r="D45" s="792"/>
      <c r="E45" s="792"/>
      <c r="F45" s="793"/>
      <c r="G45" s="668">
        <v>37.33</v>
      </c>
      <c r="H45" s="668">
        <v>6.13</v>
      </c>
      <c r="I45" s="668">
        <v>43.46</v>
      </c>
      <c r="J45" s="668" t="s">
        <v>335</v>
      </c>
      <c r="K45" s="668" t="s">
        <v>336</v>
      </c>
      <c r="L45" s="668"/>
      <c r="M45" s="668"/>
      <c r="N45" s="669">
        <v>34.42</v>
      </c>
      <c r="O45" s="669"/>
      <c r="P45" s="669">
        <v>54.6</v>
      </c>
      <c r="Q45" s="670">
        <v>6.13</v>
      </c>
      <c r="R45" s="669">
        <v>57.33</v>
      </c>
      <c r="S45" s="652">
        <v>58.11</v>
      </c>
      <c r="T45" s="652">
        <v>63.47</v>
      </c>
      <c r="U45" s="652">
        <v>61.22</v>
      </c>
      <c r="V45" s="652">
        <v>66.83</v>
      </c>
      <c r="W45" s="671">
        <v>5.96</v>
      </c>
      <c r="X45" s="672">
        <v>43.46</v>
      </c>
      <c r="Y45" s="672" t="s">
        <v>335</v>
      </c>
      <c r="Z45" s="672" t="s">
        <v>336</v>
      </c>
      <c r="AA45" s="304"/>
      <c r="AB45" s="304"/>
      <c r="AC45" s="294"/>
      <c r="AD45" s="294"/>
      <c r="AE45" s="309"/>
      <c r="AF45" s="310"/>
      <c r="AG45" s="256">
        <f>SUM(P45+W45)</f>
        <v>60.56</v>
      </c>
      <c r="AH45" s="306">
        <f t="shared" ref="AH45:AH50" si="71">SUM(R45+W45)</f>
        <v>63.29</v>
      </c>
      <c r="AI45" s="1" t="s">
        <v>549</v>
      </c>
      <c r="AJ45" s="1"/>
      <c r="AK45" s="35">
        <v>64.069999999999993</v>
      </c>
      <c r="AL45" s="1"/>
      <c r="AM45" s="1"/>
      <c r="AN45" s="1"/>
      <c r="AO45" s="1"/>
      <c r="AP45" s="1"/>
      <c r="AQ45" s="1"/>
      <c r="AR45" s="1"/>
      <c r="AS45" s="35">
        <v>69.430000000000007</v>
      </c>
      <c r="AT45" s="1"/>
      <c r="AU45" s="1"/>
      <c r="AV45" s="1"/>
      <c r="AW45" s="1"/>
      <c r="AX45" s="1"/>
      <c r="AY45" s="1"/>
      <c r="AZ45" s="1"/>
      <c r="BA45" s="1"/>
      <c r="BB45" s="1"/>
      <c r="BC45" s="35">
        <f t="shared" ref="BC45:BC50" si="72">SUM(U45+W45)</f>
        <v>67.179999999999993</v>
      </c>
      <c r="BD45" s="1"/>
      <c r="BE45" s="1"/>
      <c r="BF45" s="35">
        <f t="shared" ref="BF45:BF50" si="73">SUM(V45+W45)</f>
        <v>72.789999999999992</v>
      </c>
      <c r="BG45" s="1"/>
      <c r="BH45" s="1"/>
    </row>
    <row r="46" spans="1:60" x14ac:dyDescent="0.25">
      <c r="A46" s="216">
        <v>2</v>
      </c>
      <c r="B46" s="936" t="s">
        <v>337</v>
      </c>
      <c r="C46" s="937"/>
      <c r="D46" s="937"/>
      <c r="E46" s="937"/>
      <c r="F46" s="938"/>
      <c r="G46" s="95"/>
      <c r="H46" s="95"/>
      <c r="I46" s="95"/>
      <c r="J46" s="95"/>
      <c r="K46" s="95"/>
      <c r="L46" s="95"/>
      <c r="M46" s="95"/>
      <c r="N46" s="306">
        <v>51.58</v>
      </c>
      <c r="O46" s="306"/>
      <c r="P46" s="306">
        <v>81.900000000000006</v>
      </c>
      <c r="Q46" s="307">
        <v>52000</v>
      </c>
      <c r="R46" s="306">
        <v>86</v>
      </c>
      <c r="S46" s="652">
        <f t="shared" si="63"/>
        <v>87.171599999999998</v>
      </c>
      <c r="T46" s="652">
        <f t="shared" si="64"/>
        <v>95.196000000000012</v>
      </c>
      <c r="U46" s="652">
        <v>91.93</v>
      </c>
      <c r="V46" s="652">
        <v>100.25</v>
      </c>
      <c r="W46" s="306">
        <v>5.96</v>
      </c>
      <c r="X46" s="304">
        <f>N46+Q46</f>
        <v>52051.58</v>
      </c>
      <c r="Y46" s="308">
        <v>62.13</v>
      </c>
      <c r="Z46" s="304"/>
      <c r="AA46" s="304"/>
      <c r="AB46" s="304"/>
      <c r="AC46" s="294">
        <f>SUM(P46+Q46)</f>
        <v>52081.9</v>
      </c>
      <c r="AD46" s="294" t="e">
        <f>ROUND(AC46/#REF!,-1)</f>
        <v>#REF!</v>
      </c>
      <c r="AE46" s="309"/>
      <c r="AF46" s="310"/>
      <c r="AG46" s="256">
        <f>SUM(P46+W46)</f>
        <v>87.86</v>
      </c>
      <c r="AH46" s="306">
        <f t="shared" si="71"/>
        <v>91.96</v>
      </c>
      <c r="AI46" s="1" t="s">
        <v>549</v>
      </c>
      <c r="AJ46" s="1"/>
      <c r="AK46" s="35">
        <f t="shared" si="67"/>
        <v>93.131599999999992</v>
      </c>
      <c r="AL46" s="1"/>
      <c r="AM46" s="1"/>
      <c r="AN46" s="1"/>
      <c r="AO46" s="1"/>
      <c r="AP46" s="1"/>
      <c r="AQ46" s="1"/>
      <c r="AR46" s="1"/>
      <c r="AS46" s="35">
        <f t="shared" si="68"/>
        <v>101.15600000000001</v>
      </c>
      <c r="AT46" s="1"/>
      <c r="AU46" s="1"/>
      <c r="AV46" s="1"/>
      <c r="AW46" s="1"/>
      <c r="AX46" s="1"/>
      <c r="AY46" s="1"/>
      <c r="AZ46" s="1"/>
      <c r="BA46" s="1"/>
      <c r="BB46" s="1"/>
      <c r="BC46" s="35">
        <v>97.79</v>
      </c>
      <c r="BD46" s="1"/>
      <c r="BE46" s="1"/>
      <c r="BF46" s="35">
        <f t="shared" si="73"/>
        <v>106.21</v>
      </c>
      <c r="BG46" s="1"/>
      <c r="BH46" s="1"/>
    </row>
    <row r="47" spans="1:60" x14ac:dyDescent="0.25">
      <c r="A47" s="216"/>
      <c r="B47" s="936" t="s">
        <v>325</v>
      </c>
      <c r="C47" s="937"/>
      <c r="D47" s="937"/>
      <c r="E47" s="937"/>
      <c r="F47" s="938"/>
      <c r="G47" s="95"/>
      <c r="H47" s="95"/>
      <c r="I47" s="95"/>
      <c r="J47" s="95"/>
      <c r="K47" s="95"/>
      <c r="L47" s="95"/>
      <c r="M47" s="95"/>
      <c r="N47" s="306"/>
      <c r="O47" s="306"/>
      <c r="P47" s="306"/>
      <c r="Q47" s="307"/>
      <c r="R47" s="306"/>
      <c r="S47" s="652"/>
      <c r="T47" s="652"/>
      <c r="U47" s="652"/>
      <c r="V47" s="652"/>
      <c r="W47" s="306"/>
      <c r="X47" s="304"/>
      <c r="Y47" s="308"/>
      <c r="Z47" s="304"/>
      <c r="AA47" s="304"/>
      <c r="AB47" s="304"/>
      <c r="AC47" s="294"/>
      <c r="AD47" s="294"/>
      <c r="AE47" s="309"/>
      <c r="AF47" s="310"/>
      <c r="AG47" s="256"/>
      <c r="AH47" s="306"/>
      <c r="AI47" s="1"/>
      <c r="AJ47" s="1"/>
      <c r="AK47" s="35"/>
      <c r="AL47" s="1"/>
      <c r="AM47" s="1"/>
      <c r="AN47" s="1"/>
      <c r="AO47" s="1"/>
      <c r="AP47" s="1"/>
      <c r="AQ47" s="1"/>
      <c r="AR47" s="1"/>
      <c r="AS47" s="35"/>
      <c r="AT47" s="1"/>
      <c r="AU47" s="1"/>
      <c r="AV47" s="1"/>
      <c r="AW47" s="1"/>
      <c r="AX47" s="1"/>
      <c r="AY47" s="1"/>
      <c r="AZ47" s="1"/>
      <c r="BA47" s="1"/>
      <c r="BB47" s="1"/>
      <c r="BC47" s="35"/>
      <c r="BD47" s="1"/>
      <c r="BE47" s="1"/>
      <c r="BF47" s="35"/>
      <c r="BG47" s="1"/>
      <c r="BH47" s="1"/>
    </row>
    <row r="48" spans="1:60" x14ac:dyDescent="0.25">
      <c r="A48" s="216">
        <v>3</v>
      </c>
      <c r="B48" s="936" t="s">
        <v>338</v>
      </c>
      <c r="C48" s="937"/>
      <c r="D48" s="937"/>
      <c r="E48" s="937"/>
      <c r="F48" s="938"/>
      <c r="G48" s="95"/>
      <c r="H48" s="95"/>
      <c r="I48" s="95"/>
      <c r="J48" s="95"/>
      <c r="K48" s="95"/>
      <c r="L48" s="95"/>
      <c r="M48" s="95"/>
      <c r="N48" s="306">
        <v>51.58</v>
      </c>
      <c r="O48" s="306"/>
      <c r="P48" s="306">
        <v>81.900000000000006</v>
      </c>
      <c r="Q48" s="307">
        <v>81400</v>
      </c>
      <c r="R48" s="306">
        <v>86</v>
      </c>
      <c r="S48" s="652">
        <v>87.17</v>
      </c>
      <c r="T48" s="652">
        <v>95.2</v>
      </c>
      <c r="U48" s="652">
        <v>91.83</v>
      </c>
      <c r="V48" s="652">
        <v>100.25</v>
      </c>
      <c r="W48" s="306">
        <v>7.38</v>
      </c>
      <c r="X48" s="304">
        <f>N48+Q48</f>
        <v>81451.58</v>
      </c>
      <c r="Y48" s="308">
        <f>SUM(P48+W48)</f>
        <v>89.28</v>
      </c>
      <c r="Z48" s="304"/>
      <c r="AA48" s="304"/>
      <c r="AB48" s="304"/>
      <c r="AC48" s="294">
        <f>SUM(P48+Q48)</f>
        <v>81481.899999999994</v>
      </c>
      <c r="AD48" s="294" t="e">
        <f>ROUND(AC48/#REF!,-1)</f>
        <v>#REF!</v>
      </c>
      <c r="AE48" s="309"/>
      <c r="AF48" s="310"/>
      <c r="AG48" s="256">
        <f>SUM(P48+W48)</f>
        <v>89.28</v>
      </c>
      <c r="AH48" s="306">
        <f t="shared" si="71"/>
        <v>93.38</v>
      </c>
      <c r="AI48" s="1"/>
      <c r="AJ48" s="1"/>
      <c r="AK48" s="35">
        <v>94.55</v>
      </c>
      <c r="AL48" s="1"/>
      <c r="AM48" s="1"/>
      <c r="AN48" s="1"/>
      <c r="AO48" s="1"/>
      <c r="AP48" s="1"/>
      <c r="AQ48" s="1"/>
      <c r="AR48" s="1"/>
      <c r="AS48" s="35">
        <v>102.58</v>
      </c>
      <c r="AT48" s="1"/>
      <c r="AU48" s="1"/>
      <c r="AV48" s="1"/>
      <c r="AW48" s="1"/>
      <c r="AX48" s="1"/>
      <c r="AY48" s="1"/>
      <c r="AZ48" s="1"/>
      <c r="BA48" s="1"/>
      <c r="BB48" s="1"/>
      <c r="BC48" s="35">
        <f t="shared" si="72"/>
        <v>99.21</v>
      </c>
      <c r="BD48" s="1"/>
      <c r="BE48" s="1"/>
      <c r="BF48" s="35">
        <f t="shared" si="73"/>
        <v>107.63</v>
      </c>
      <c r="BG48" s="1"/>
      <c r="BH48" s="1"/>
    </row>
    <row r="49" spans="1:60" x14ac:dyDescent="0.25">
      <c r="A49" s="216">
        <v>4</v>
      </c>
      <c r="B49" s="936" t="s">
        <v>329</v>
      </c>
      <c r="C49" s="937"/>
      <c r="D49" s="937"/>
      <c r="E49" s="937"/>
      <c r="F49" s="938"/>
      <c r="G49" s="95"/>
      <c r="H49" s="95"/>
      <c r="I49" s="95"/>
      <c r="J49" s="95"/>
      <c r="K49" s="95"/>
      <c r="L49" s="95"/>
      <c r="M49" s="95"/>
      <c r="N49" s="306">
        <v>51.58</v>
      </c>
      <c r="O49" s="306"/>
      <c r="P49" s="306">
        <v>81.900000000000006</v>
      </c>
      <c r="Q49" s="307">
        <v>81400</v>
      </c>
      <c r="R49" s="306">
        <v>86</v>
      </c>
      <c r="S49" s="652">
        <v>87.17</v>
      </c>
      <c r="T49" s="652">
        <v>95.2</v>
      </c>
      <c r="U49" s="652">
        <v>91.83</v>
      </c>
      <c r="V49" s="652">
        <v>100.25</v>
      </c>
      <c r="W49" s="306">
        <v>14.26</v>
      </c>
      <c r="X49" s="304">
        <f>N49+Q49</f>
        <v>81451.58</v>
      </c>
      <c r="Y49" s="308">
        <f>SUM(P49+W49)</f>
        <v>96.160000000000011</v>
      </c>
      <c r="Z49" s="304"/>
      <c r="AA49" s="304"/>
      <c r="AB49" s="304"/>
      <c r="AC49" s="294">
        <f>SUM(P49+Q49)</f>
        <v>81481.899999999994</v>
      </c>
      <c r="AD49" s="294" t="e">
        <f>ROUND(AC49/#REF!,-1)</f>
        <v>#REF!</v>
      </c>
      <c r="AE49" s="309"/>
      <c r="AF49" s="310"/>
      <c r="AG49" s="256">
        <f>SUM(P49+W49)</f>
        <v>96.160000000000011</v>
      </c>
      <c r="AH49" s="306">
        <f t="shared" si="71"/>
        <v>100.26</v>
      </c>
      <c r="AI49" s="1"/>
      <c r="AJ49" s="1"/>
      <c r="AK49" s="35">
        <v>101.43</v>
      </c>
      <c r="AL49" s="1"/>
      <c r="AM49" s="1"/>
      <c r="AN49" s="1"/>
      <c r="AO49" s="1"/>
      <c r="AP49" s="1"/>
      <c r="AQ49" s="1"/>
      <c r="AR49" s="1"/>
      <c r="AS49" s="35">
        <v>109.46</v>
      </c>
      <c r="AT49" s="1"/>
      <c r="AU49" s="1"/>
      <c r="AV49" s="1"/>
      <c r="AW49" s="1"/>
      <c r="AX49" s="1"/>
      <c r="AY49" s="1"/>
      <c r="AZ49" s="1"/>
      <c r="BA49" s="1"/>
      <c r="BB49" s="1"/>
      <c r="BC49" s="35">
        <f t="shared" si="72"/>
        <v>106.09</v>
      </c>
      <c r="BD49" s="1"/>
      <c r="BE49" s="1"/>
      <c r="BF49" s="35">
        <f t="shared" si="73"/>
        <v>114.51</v>
      </c>
      <c r="BG49" s="1"/>
      <c r="BH49" s="1"/>
    </row>
    <row r="50" spans="1:60" x14ac:dyDescent="0.25">
      <c r="A50" s="216">
        <v>5</v>
      </c>
      <c r="B50" s="936" t="s">
        <v>339</v>
      </c>
      <c r="C50" s="937"/>
      <c r="D50" s="937"/>
      <c r="E50" s="937"/>
      <c r="F50" s="938"/>
      <c r="G50" s="95"/>
      <c r="H50" s="95"/>
      <c r="I50" s="95"/>
      <c r="J50" s="95"/>
      <c r="K50" s="95"/>
      <c r="L50" s="95"/>
      <c r="M50" s="95"/>
      <c r="N50" s="306">
        <v>51.58</v>
      </c>
      <c r="O50" s="306"/>
      <c r="P50" s="306">
        <v>81.900000000000006</v>
      </c>
      <c r="Q50" s="307">
        <v>81400</v>
      </c>
      <c r="R50" s="306">
        <v>86</v>
      </c>
      <c r="S50" s="652">
        <v>87.17</v>
      </c>
      <c r="T50" s="652">
        <v>95.2</v>
      </c>
      <c r="U50" s="652">
        <v>91.83</v>
      </c>
      <c r="V50" s="652">
        <v>100.25</v>
      </c>
      <c r="W50" s="306">
        <v>10.82</v>
      </c>
      <c r="X50" s="304">
        <f>N50+Q50</f>
        <v>81451.58</v>
      </c>
      <c r="Y50" s="308">
        <f>SUM(P50+W50)</f>
        <v>92.72</v>
      </c>
      <c r="Z50" s="304"/>
      <c r="AA50" s="304"/>
      <c r="AB50" s="304"/>
      <c r="AC50" s="294">
        <f>SUM(P50+Q50)</f>
        <v>81481.899999999994</v>
      </c>
      <c r="AD50" s="294" t="e">
        <f>ROUND(AC50/#REF!,-1)</f>
        <v>#REF!</v>
      </c>
      <c r="AE50" s="309"/>
      <c r="AF50" s="310"/>
      <c r="AG50" s="256">
        <f>SUM(P50+W50)</f>
        <v>92.72</v>
      </c>
      <c r="AH50" s="306">
        <f t="shared" si="71"/>
        <v>96.82</v>
      </c>
      <c r="AI50" s="1"/>
      <c r="AJ50" s="1"/>
      <c r="AK50" s="35">
        <v>97.99</v>
      </c>
      <c r="AL50" s="1"/>
      <c r="AM50" s="1"/>
      <c r="AN50" s="1"/>
      <c r="AO50" s="1"/>
      <c r="AP50" s="1"/>
      <c r="AQ50" s="1"/>
      <c r="AR50" s="1"/>
      <c r="AS50" s="35">
        <v>106.02</v>
      </c>
      <c r="AT50" s="1"/>
      <c r="AU50" s="1"/>
      <c r="AV50" s="1"/>
      <c r="AW50" s="1"/>
      <c r="AX50" s="1"/>
      <c r="AY50" s="1"/>
      <c r="AZ50" s="1"/>
      <c r="BA50" s="1"/>
      <c r="BB50" s="1"/>
      <c r="BC50" s="35">
        <f t="shared" si="72"/>
        <v>102.65</v>
      </c>
      <c r="BD50" s="1"/>
      <c r="BE50" s="1"/>
      <c r="BF50" s="35">
        <f t="shared" si="73"/>
        <v>111.07</v>
      </c>
      <c r="BG50" s="1"/>
      <c r="BH50" s="1"/>
    </row>
    <row r="51" spans="1:60" x14ac:dyDescent="0.25">
      <c r="A51" s="216"/>
      <c r="B51" s="936"/>
      <c r="C51" s="937"/>
      <c r="D51" s="937"/>
      <c r="E51" s="937"/>
      <c r="F51" s="938"/>
      <c r="G51" s="95"/>
      <c r="H51" s="95"/>
      <c r="I51" s="95"/>
      <c r="J51" s="95"/>
      <c r="K51" s="95"/>
      <c r="L51" s="95"/>
      <c r="M51" s="95"/>
      <c r="N51" s="306"/>
      <c r="O51" s="306"/>
      <c r="P51" s="306"/>
      <c r="Q51" s="307"/>
      <c r="R51" s="307"/>
      <c r="S51" s="307"/>
      <c r="T51" s="307"/>
      <c r="U51" s="307"/>
      <c r="V51" s="307"/>
      <c r="W51" s="306"/>
      <c r="X51" s="304"/>
      <c r="Y51" s="308">
        <f>SUM(P51+W51)</f>
        <v>0</v>
      </c>
      <c r="Z51" s="304"/>
      <c r="AA51" s="304"/>
      <c r="AB51" s="304"/>
      <c r="AC51" s="294"/>
      <c r="AD51" s="294"/>
      <c r="AE51" s="309"/>
      <c r="AF51" s="310"/>
      <c r="AG51" s="256"/>
      <c r="AH51" s="95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</row>
    <row r="52" spans="1:60" x14ac:dyDescent="0.25">
      <c r="A52" s="943" t="s">
        <v>340</v>
      </c>
      <c r="B52" s="943"/>
      <c r="C52" s="943"/>
      <c r="D52" s="943"/>
      <c r="E52" s="943"/>
      <c r="F52" s="943"/>
      <c r="G52" s="943"/>
      <c r="H52" s="943"/>
      <c r="I52" s="943"/>
      <c r="J52" s="943"/>
      <c r="K52" s="943"/>
      <c r="L52" s="943"/>
      <c r="M52" s="943"/>
      <c r="N52" s="943"/>
      <c r="O52" s="943"/>
      <c r="P52" s="943"/>
      <c r="Q52" s="943"/>
      <c r="R52" s="943"/>
      <c r="S52" s="943"/>
      <c r="T52" s="943"/>
      <c r="U52" s="943"/>
      <c r="V52" s="943"/>
      <c r="W52" s="943"/>
      <c r="X52" s="943"/>
      <c r="Y52" s="943"/>
      <c r="Z52" s="943"/>
      <c r="AA52" s="943"/>
      <c r="AB52" s="943"/>
      <c r="AC52" s="943"/>
      <c r="AD52" s="943"/>
      <c r="AE52" s="943"/>
      <c r="AF52" s="943"/>
      <c r="AG52" s="943"/>
      <c r="AH52" s="95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r="53" spans="1:60" x14ac:dyDescent="0.25">
      <c r="A53" s="216">
        <v>1</v>
      </c>
      <c r="B53" s="936" t="s">
        <v>341</v>
      </c>
      <c r="C53" s="937"/>
      <c r="D53" s="937"/>
      <c r="E53" s="937"/>
      <c r="F53" s="937"/>
      <c r="G53" s="311"/>
      <c r="H53" s="312"/>
      <c r="I53" s="312"/>
      <c r="J53" s="312"/>
      <c r="K53" s="312"/>
      <c r="L53" s="312"/>
      <c r="M53" s="312"/>
      <c r="N53" s="313">
        <v>27.64</v>
      </c>
      <c r="O53" s="313"/>
      <c r="P53" s="313">
        <v>41.8</v>
      </c>
      <c r="Q53" s="314">
        <v>10300</v>
      </c>
      <c r="R53" s="313">
        <v>43.89</v>
      </c>
      <c r="S53" s="652">
        <f t="shared" ref="S53:S55" si="74">SUM(AK53-W53)</f>
        <v>44.392599999999995</v>
      </c>
      <c r="T53" s="652">
        <f t="shared" ref="T53:T55" si="75">SUM(AS53-W53)</f>
        <v>48.42</v>
      </c>
      <c r="U53" s="652">
        <f t="shared" ref="U53:U55" si="76">SUM(BC53-W53)</f>
        <v>46.682729999999992</v>
      </c>
      <c r="V53" s="652">
        <f t="shared" ref="V53:V55" si="77">SUM(BF53-W53)</f>
        <v>50.911500000000004</v>
      </c>
      <c r="W53" s="313">
        <v>1.41</v>
      </c>
      <c r="X53" s="314">
        <f>SUM(N53+Q53)</f>
        <v>10327.64</v>
      </c>
      <c r="Y53" s="313">
        <f>SUM(N53+W53)</f>
        <v>29.05</v>
      </c>
      <c r="Z53" s="314"/>
      <c r="AA53" s="314"/>
      <c r="AB53" s="314"/>
      <c r="AC53" s="315">
        <f>SUM(P53+Q53)</f>
        <v>10341.799999999999</v>
      </c>
      <c r="AD53" s="316" t="e">
        <f>ROUND(AC53/#REF!,-1)</f>
        <v>#REF!</v>
      </c>
      <c r="AE53" s="316"/>
      <c r="AF53" s="317"/>
      <c r="AG53" s="256">
        <f>SUM(P53+W53)</f>
        <v>43.209999999999994</v>
      </c>
      <c r="AH53" s="306">
        <f>SUM(R53+W53)</f>
        <v>45.3</v>
      </c>
      <c r="AI53" s="1"/>
      <c r="AJ53" s="1"/>
      <c r="AK53" s="35">
        <f t="shared" ref="AK53:AK58" si="78">SUM(AG53+AG53*6%)</f>
        <v>45.802599999999991</v>
      </c>
      <c r="AL53" s="1"/>
      <c r="AM53" s="1"/>
      <c r="AN53" s="1"/>
      <c r="AO53" s="1"/>
      <c r="AP53" s="1"/>
      <c r="AQ53" s="1"/>
      <c r="AR53" s="1"/>
      <c r="AS53" s="35">
        <f t="shared" ref="AS53:AS58" si="79">SUM(AH53*1.1)</f>
        <v>49.83</v>
      </c>
      <c r="AT53" s="1"/>
      <c r="AU53" s="1"/>
      <c r="AV53" s="1"/>
      <c r="AW53" s="1"/>
      <c r="AX53" s="1"/>
      <c r="AY53" s="1"/>
      <c r="AZ53" s="1"/>
      <c r="BA53" s="1"/>
      <c r="BB53" s="1"/>
      <c r="BC53" s="35">
        <f t="shared" ref="BC53:BC55" si="80">SUM(AK53+AK53*5%)</f>
        <v>48.092729999999989</v>
      </c>
      <c r="BD53" s="1"/>
      <c r="BE53" s="1"/>
      <c r="BF53" s="35">
        <f t="shared" ref="BF53:BF55" si="81">SUM(AS53+AS53*5%)</f>
        <v>52.3215</v>
      </c>
      <c r="BG53" s="1"/>
      <c r="BH53" s="1"/>
    </row>
    <row r="54" spans="1:60" x14ac:dyDescent="0.25">
      <c r="A54" s="216">
        <v>2</v>
      </c>
      <c r="B54" s="936" t="s">
        <v>342</v>
      </c>
      <c r="C54" s="937"/>
      <c r="D54" s="937"/>
      <c r="E54" s="937"/>
      <c r="F54" s="938"/>
      <c r="G54" s="318"/>
      <c r="H54" s="318"/>
      <c r="I54" s="318"/>
      <c r="J54" s="318"/>
      <c r="K54" s="318"/>
      <c r="L54" s="318"/>
      <c r="M54" s="318"/>
      <c r="N54" s="313">
        <v>27.64</v>
      </c>
      <c r="O54" s="313"/>
      <c r="P54" s="313">
        <v>41.8</v>
      </c>
      <c r="Q54" s="314">
        <v>10300</v>
      </c>
      <c r="R54" s="313">
        <v>43.89</v>
      </c>
      <c r="S54" s="652">
        <f t="shared" si="74"/>
        <v>44.392599999999995</v>
      </c>
      <c r="T54" s="652">
        <f t="shared" si="75"/>
        <v>48.42</v>
      </c>
      <c r="U54" s="652">
        <f t="shared" si="76"/>
        <v>46.682729999999992</v>
      </c>
      <c r="V54" s="652">
        <f t="shared" si="77"/>
        <v>50.911500000000004</v>
      </c>
      <c r="W54" s="313">
        <v>1.41</v>
      </c>
      <c r="X54" s="314">
        <f>SUM(N54+Q54)</f>
        <v>10327.64</v>
      </c>
      <c r="Y54" s="313">
        <f>SUM(N54+W54)</f>
        <v>29.05</v>
      </c>
      <c r="Z54" s="314"/>
      <c r="AA54" s="314"/>
      <c r="AB54" s="314"/>
      <c r="AC54" s="319">
        <f>SUM(P54+Q54)</f>
        <v>10341.799999999999</v>
      </c>
      <c r="AD54" s="316" t="e">
        <f>ROUND(AC54/#REF!,-1)</f>
        <v>#REF!</v>
      </c>
      <c r="AE54" s="316"/>
      <c r="AF54" s="317"/>
      <c r="AG54" s="256">
        <f>SUM(P54+W54)</f>
        <v>43.209999999999994</v>
      </c>
      <c r="AH54" s="306">
        <f t="shared" ref="AH54:AH55" si="82">SUM(R54+W54)</f>
        <v>45.3</v>
      </c>
      <c r="AI54" s="1"/>
      <c r="AJ54" s="1"/>
      <c r="AK54" s="35">
        <f t="shared" si="78"/>
        <v>45.802599999999991</v>
      </c>
      <c r="AL54" s="1"/>
      <c r="AM54" s="1"/>
      <c r="AN54" s="1"/>
      <c r="AO54" s="1"/>
      <c r="AP54" s="1"/>
      <c r="AQ54" s="1"/>
      <c r="AR54" s="1"/>
      <c r="AS54" s="35">
        <f t="shared" si="79"/>
        <v>49.83</v>
      </c>
      <c r="AT54" s="1"/>
      <c r="AU54" s="1"/>
      <c r="AV54" s="1"/>
      <c r="AW54" s="1"/>
      <c r="AX54" s="1"/>
      <c r="AY54" s="1"/>
      <c r="AZ54" s="1"/>
      <c r="BA54" s="1"/>
      <c r="BB54" s="1"/>
      <c r="BC54" s="35">
        <f t="shared" si="80"/>
        <v>48.092729999999989</v>
      </c>
      <c r="BD54" s="1"/>
      <c r="BE54" s="1"/>
      <c r="BF54" s="35">
        <f t="shared" si="81"/>
        <v>52.3215</v>
      </c>
      <c r="BG54" s="1"/>
      <c r="BH54" s="1"/>
    </row>
    <row r="55" spans="1:60" x14ac:dyDescent="0.25">
      <c r="A55" s="216">
        <v>3</v>
      </c>
      <c r="B55" s="933" t="s">
        <v>343</v>
      </c>
      <c r="C55" s="934"/>
      <c r="D55" s="934"/>
      <c r="E55" s="934"/>
      <c r="F55" s="935"/>
      <c r="G55" s="300"/>
      <c r="H55" s="300"/>
      <c r="I55" s="300"/>
      <c r="J55" s="300"/>
      <c r="K55" s="300"/>
      <c r="L55" s="300"/>
      <c r="M55" s="269"/>
      <c r="N55" s="313">
        <v>8.7799999999999994</v>
      </c>
      <c r="O55" s="313"/>
      <c r="P55" s="313">
        <v>13.27</v>
      </c>
      <c r="Q55" s="271">
        <v>3000</v>
      </c>
      <c r="R55" s="313">
        <v>13.93</v>
      </c>
      <c r="S55" s="652">
        <f t="shared" si="74"/>
        <v>14.092599999999999</v>
      </c>
      <c r="T55" s="652">
        <f t="shared" si="75"/>
        <v>15.367000000000001</v>
      </c>
      <c r="U55" s="652">
        <f t="shared" si="76"/>
        <v>14.819229999999999</v>
      </c>
      <c r="V55" s="652">
        <f t="shared" si="77"/>
        <v>16.157349999999997</v>
      </c>
      <c r="W55" s="313">
        <v>0.44</v>
      </c>
      <c r="X55" s="314">
        <f>SUM(N55+Q55)</f>
        <v>3008.78</v>
      </c>
      <c r="Y55" s="313">
        <f>SUM(N55+W55)</f>
        <v>9.2199999999999989</v>
      </c>
      <c r="Z55" s="314"/>
      <c r="AA55" s="314"/>
      <c r="AB55" s="314"/>
      <c r="AC55" s="319">
        <f>SUM(P55+Q55)</f>
        <v>3013.27</v>
      </c>
      <c r="AD55" s="316" t="e">
        <f>ROUND(AC55/#REF!,-1)</f>
        <v>#REF!</v>
      </c>
      <c r="AE55" s="316"/>
      <c r="AF55" s="317"/>
      <c r="AG55" s="256">
        <f>SUM(P55+W55)</f>
        <v>13.709999999999999</v>
      </c>
      <c r="AH55" s="306">
        <f t="shared" si="82"/>
        <v>14.37</v>
      </c>
      <c r="AI55" s="1"/>
      <c r="AJ55" s="1"/>
      <c r="AK55" s="35">
        <f t="shared" si="78"/>
        <v>14.532599999999999</v>
      </c>
      <c r="AL55" s="1"/>
      <c r="AM55" s="1"/>
      <c r="AN55" s="1"/>
      <c r="AO55" s="1"/>
      <c r="AP55" s="1"/>
      <c r="AQ55" s="1"/>
      <c r="AR55" s="1"/>
      <c r="AS55" s="35">
        <f t="shared" si="79"/>
        <v>15.807</v>
      </c>
      <c r="AT55" s="1"/>
      <c r="AU55" s="1"/>
      <c r="AV55" s="1"/>
      <c r="AW55" s="1"/>
      <c r="AX55" s="1"/>
      <c r="AY55" s="1"/>
      <c r="AZ55" s="1"/>
      <c r="BA55" s="1"/>
      <c r="BB55" s="1"/>
      <c r="BC55" s="35">
        <f t="shared" si="80"/>
        <v>15.259229999999999</v>
      </c>
      <c r="BD55" s="1"/>
      <c r="BE55" s="1"/>
      <c r="BF55" s="35">
        <f t="shared" si="81"/>
        <v>16.597349999999999</v>
      </c>
      <c r="BG55" s="1"/>
      <c r="BH55" s="1"/>
    </row>
    <row r="56" spans="1:60" x14ac:dyDescent="0.25">
      <c r="A56" s="216"/>
      <c r="B56" s="936"/>
      <c r="C56" s="937"/>
      <c r="D56" s="937"/>
      <c r="E56" s="937"/>
      <c r="F56" s="938"/>
      <c r="G56" s="95"/>
      <c r="H56" s="95"/>
      <c r="I56" s="95"/>
      <c r="J56" s="95"/>
      <c r="K56" s="95"/>
      <c r="L56" s="95"/>
      <c r="M56" s="95"/>
      <c r="N56" s="306"/>
      <c r="O56" s="306"/>
      <c r="P56" s="306"/>
      <c r="Q56" s="307"/>
      <c r="R56" s="307"/>
      <c r="S56" s="307"/>
      <c r="T56" s="307"/>
      <c r="U56" s="307"/>
      <c r="V56" s="307"/>
      <c r="W56" s="306"/>
      <c r="X56" s="303"/>
      <c r="Y56" s="323"/>
      <c r="Z56" s="303"/>
      <c r="AA56" s="303"/>
      <c r="AB56" s="303"/>
      <c r="AC56" s="294"/>
      <c r="AD56" s="315"/>
      <c r="AE56" s="95"/>
      <c r="AF56" s="95"/>
      <c r="AG56" s="256"/>
      <c r="AH56" s="95"/>
      <c r="AI56" s="1"/>
      <c r="AJ56" s="1"/>
      <c r="AK56" s="35"/>
      <c r="AL56" s="1"/>
      <c r="AM56" s="1"/>
      <c r="AN56" s="1"/>
      <c r="AO56" s="1"/>
      <c r="AP56" s="1"/>
      <c r="AQ56" s="1"/>
      <c r="AR56" s="1"/>
      <c r="AS56" s="35"/>
      <c r="AT56" s="1"/>
      <c r="AU56" s="1"/>
      <c r="AV56" s="1"/>
      <c r="AW56" s="1"/>
      <c r="AX56" s="1"/>
      <c r="AY56" s="1"/>
      <c r="AZ56" s="1"/>
      <c r="BA56" s="1"/>
      <c r="BB56" s="1"/>
      <c r="BC56" s="211"/>
      <c r="BD56" s="211"/>
      <c r="BE56" s="211"/>
      <c r="BF56" s="726"/>
      <c r="BG56" s="1"/>
      <c r="BH56" s="1"/>
    </row>
    <row r="57" spans="1:60" x14ac:dyDescent="0.25">
      <c r="A57" s="951" t="s">
        <v>354</v>
      </c>
      <c r="B57" s="943"/>
      <c r="C57" s="943"/>
      <c r="D57" s="943"/>
      <c r="E57" s="943"/>
      <c r="F57" s="943"/>
      <c r="G57" s="943"/>
      <c r="H57" s="943"/>
      <c r="I57" s="943"/>
      <c r="J57" s="943"/>
      <c r="K57" s="943"/>
      <c r="L57" s="943"/>
      <c r="M57" s="943"/>
      <c r="N57" s="943"/>
      <c r="O57" s="943"/>
      <c r="P57" s="943"/>
      <c r="Q57" s="943"/>
      <c r="R57" s="943"/>
      <c r="S57" s="943"/>
      <c r="T57" s="943"/>
      <c r="U57" s="943"/>
      <c r="V57" s="943"/>
      <c r="W57" s="943"/>
      <c r="X57" s="943"/>
      <c r="Y57" s="943"/>
      <c r="Z57" s="943"/>
      <c r="AA57" s="943"/>
      <c r="AB57" s="943"/>
      <c r="AC57" s="943"/>
      <c r="AD57" s="943"/>
      <c r="AE57" s="943"/>
      <c r="AF57" s="943"/>
      <c r="AG57" s="943"/>
      <c r="AH57" s="95"/>
      <c r="AI57" s="1"/>
      <c r="AJ57" s="1"/>
      <c r="AK57" s="35"/>
      <c r="AL57" s="1"/>
      <c r="AM57" s="1"/>
      <c r="AN57" s="1"/>
      <c r="AO57" s="1"/>
      <c r="AP57" s="1"/>
      <c r="AQ57" s="1"/>
      <c r="AR57" s="1"/>
      <c r="AS57" s="35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772"/>
      <c r="BG57" s="1"/>
      <c r="BH57" s="1"/>
    </row>
    <row r="58" spans="1:60" x14ac:dyDescent="0.25">
      <c r="A58" s="675">
        <v>1</v>
      </c>
      <c r="B58" s="960" t="s">
        <v>355</v>
      </c>
      <c r="C58" s="961"/>
      <c r="D58" s="961"/>
      <c r="E58" s="961"/>
      <c r="F58" s="962"/>
      <c r="G58" s="60"/>
      <c r="H58" s="60"/>
      <c r="I58" s="60"/>
      <c r="J58" s="60"/>
      <c r="K58" s="60"/>
      <c r="L58" s="60"/>
      <c r="M58" s="60"/>
      <c r="N58" s="325">
        <v>18.43</v>
      </c>
      <c r="O58" s="325"/>
      <c r="P58" s="326">
        <v>27.86</v>
      </c>
      <c r="Q58" s="327"/>
      <c r="R58" s="803">
        <v>29.25</v>
      </c>
      <c r="S58" s="652">
        <f t="shared" ref="S58" si="83">SUM(AK58-W58)</f>
        <v>30.418999999999997</v>
      </c>
      <c r="T58" s="652">
        <f t="shared" ref="T58" si="84">SUM(AS58-W58)</f>
        <v>33.654000000000003</v>
      </c>
      <c r="U58" s="652">
        <f t="shared" ref="U58" si="85">SUM(BC58-W58)</f>
        <v>32.679449999999996</v>
      </c>
      <c r="V58" s="652">
        <f t="shared" ref="V58" si="86">SUM(BF58-W58)</f>
        <v>36.076200000000007</v>
      </c>
      <c r="W58" s="328">
        <v>14.79</v>
      </c>
      <c r="X58" s="329"/>
      <c r="Y58" s="330">
        <f>SUM(P58+W58)</f>
        <v>42.65</v>
      </c>
      <c r="Z58" s="329"/>
      <c r="AA58" s="329"/>
      <c r="AB58" s="329"/>
      <c r="AC58" s="331"/>
      <c r="AD58" s="332"/>
      <c r="AE58" s="332"/>
      <c r="AF58" s="332"/>
      <c r="AG58" s="804">
        <f>SUM(P58+W58)</f>
        <v>42.65</v>
      </c>
      <c r="AH58" s="306">
        <f>SUM(R58+W58)</f>
        <v>44.04</v>
      </c>
      <c r="AI58" s="1" t="s">
        <v>550</v>
      </c>
      <c r="AJ58" s="1"/>
      <c r="AK58" s="35">
        <f t="shared" si="78"/>
        <v>45.208999999999996</v>
      </c>
      <c r="AL58" s="1"/>
      <c r="AM58" s="1"/>
      <c r="AN58" s="1"/>
      <c r="AO58" s="1"/>
      <c r="AP58" s="1"/>
      <c r="AQ58" s="1"/>
      <c r="AR58" s="1"/>
      <c r="AS58" s="35">
        <f t="shared" si="79"/>
        <v>48.444000000000003</v>
      </c>
      <c r="AT58" s="1"/>
      <c r="AU58" s="1"/>
      <c r="AV58" s="1" t="s">
        <v>598</v>
      </c>
      <c r="AW58" s="1"/>
      <c r="AX58" s="1"/>
      <c r="AY58" s="1"/>
      <c r="AZ58" s="1"/>
      <c r="BA58" s="1"/>
      <c r="BB58" s="1"/>
      <c r="BC58" s="35">
        <f>SUM(AK58+AK58*5%)</f>
        <v>47.469449999999995</v>
      </c>
      <c r="BD58" s="1"/>
      <c r="BE58" s="1"/>
      <c r="BF58" s="35">
        <f>SUM(AS58+AS58*5%)</f>
        <v>50.866200000000006</v>
      </c>
      <c r="BG58" s="1"/>
      <c r="BH58" s="1"/>
    </row>
  </sheetData>
  <mergeCells count="36">
    <mergeCell ref="B58:F58"/>
    <mergeCell ref="B54:F54"/>
    <mergeCell ref="B56:F56"/>
    <mergeCell ref="A36:AG36"/>
    <mergeCell ref="B51:F51"/>
    <mergeCell ref="A52:AG52"/>
    <mergeCell ref="B55:F55"/>
    <mergeCell ref="A57:AG57"/>
    <mergeCell ref="A25:AG25"/>
    <mergeCell ref="A26:AC26"/>
    <mergeCell ref="B27:F27"/>
    <mergeCell ref="B28:F28"/>
    <mergeCell ref="B29:F29"/>
    <mergeCell ref="B49:F49"/>
    <mergeCell ref="B50:F50"/>
    <mergeCell ref="B53:F53"/>
    <mergeCell ref="B37:F37"/>
    <mergeCell ref="A43:AG43"/>
    <mergeCell ref="B44:F44"/>
    <mergeCell ref="B46:F46"/>
    <mergeCell ref="B47:F47"/>
    <mergeCell ref="B48:F48"/>
    <mergeCell ref="B23:F23"/>
    <mergeCell ref="AV5:BB5"/>
    <mergeCell ref="B10:L10"/>
    <mergeCell ref="B24:F24"/>
    <mergeCell ref="X5:Y5"/>
    <mergeCell ref="AC5:AG5"/>
    <mergeCell ref="AK5:AQ5"/>
    <mergeCell ref="AS5:AU5"/>
    <mergeCell ref="BC5:BE5"/>
    <mergeCell ref="A7:AG7"/>
    <mergeCell ref="B11:F11"/>
    <mergeCell ref="B14:F14"/>
    <mergeCell ref="A2:BF2"/>
    <mergeCell ref="BF5:BH5"/>
  </mergeCells>
  <pageMargins left="0" right="0" top="0" bottom="0" header="0.31496062992125984" footer="0.31496062992125984"/>
  <pageSetup paperSize="9" scale="94" fitToHeight="0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opLeftCell="B1" workbookViewId="0">
      <selection activeCell="B1" sqref="B1:F14"/>
    </sheetView>
  </sheetViews>
  <sheetFormatPr defaultRowHeight="15" x14ac:dyDescent="0.25"/>
  <cols>
    <col min="1" max="1" width="9.140625" hidden="1" customWidth="1"/>
    <col min="2" max="2" width="9.140625" customWidth="1"/>
    <col min="3" max="3" width="103.85546875" customWidth="1"/>
    <col min="4" max="4" width="7.85546875" customWidth="1"/>
    <col min="5" max="5" width="43.28515625" customWidth="1"/>
    <col min="6" max="6" width="9.140625" hidden="1" customWidth="1"/>
  </cols>
  <sheetData>
    <row r="1" spans="1:7" ht="18" x14ac:dyDescent="0.25">
      <c r="A1" s="141"/>
      <c r="B1" s="965" t="s">
        <v>417</v>
      </c>
      <c r="C1" s="965"/>
      <c r="D1" s="965"/>
      <c r="E1" s="965"/>
      <c r="F1" s="965"/>
    </row>
    <row r="2" spans="1:7" ht="17.45" customHeight="1" x14ac:dyDescent="0.25">
      <c r="A2" s="493"/>
      <c r="B2" s="965" t="s">
        <v>418</v>
      </c>
      <c r="C2" s="965"/>
      <c r="D2" s="965"/>
      <c r="E2" s="965"/>
      <c r="F2" s="965"/>
    </row>
    <row r="3" spans="1:7" ht="18" x14ac:dyDescent="0.25">
      <c r="A3" s="480"/>
      <c r="B3" s="481"/>
      <c r="C3" s="481"/>
      <c r="D3" s="481"/>
      <c r="E3" s="481"/>
      <c r="F3" s="481"/>
    </row>
    <row r="4" spans="1:7" ht="18" x14ac:dyDescent="0.25">
      <c r="A4" s="492"/>
      <c r="B4" s="484" t="s">
        <v>419</v>
      </c>
      <c r="C4" s="966" t="s">
        <v>420</v>
      </c>
      <c r="D4" s="967"/>
      <c r="E4" s="484" t="s">
        <v>421</v>
      </c>
      <c r="F4" s="583"/>
    </row>
    <row r="5" spans="1:7" ht="17.45" customHeight="1" x14ac:dyDescent="0.25">
      <c r="A5" s="581"/>
      <c r="B5" s="494"/>
      <c r="C5" s="483"/>
      <c r="D5" s="482"/>
      <c r="E5" s="966"/>
      <c r="F5" s="967"/>
      <c r="G5" s="232"/>
    </row>
    <row r="6" spans="1:7" ht="18" x14ac:dyDescent="0.25">
      <c r="A6" s="581"/>
      <c r="B6" s="487"/>
      <c r="C6" s="486"/>
      <c r="D6" s="485"/>
      <c r="E6" s="487"/>
      <c r="F6" s="485"/>
    </row>
    <row r="7" spans="1:7" ht="17.45" customHeight="1" x14ac:dyDescent="0.25">
      <c r="A7" s="581"/>
      <c r="B7" s="487" t="s">
        <v>422</v>
      </c>
      <c r="C7" s="486" t="s">
        <v>505</v>
      </c>
      <c r="D7" s="485"/>
      <c r="E7" s="584">
        <v>26</v>
      </c>
      <c r="F7" s="582"/>
    </row>
    <row r="8" spans="1:7" ht="18" x14ac:dyDescent="0.25">
      <c r="A8" s="581"/>
      <c r="B8" s="487"/>
      <c r="C8" s="486"/>
      <c r="D8" s="485"/>
      <c r="E8" s="487"/>
      <c r="F8" s="485"/>
    </row>
    <row r="9" spans="1:7" ht="17.45" customHeight="1" x14ac:dyDescent="0.25">
      <c r="A9" s="581"/>
      <c r="B9" s="487" t="s">
        <v>423</v>
      </c>
      <c r="C9" s="486" t="s">
        <v>506</v>
      </c>
      <c r="D9" s="485"/>
      <c r="E9" s="585" t="s">
        <v>579</v>
      </c>
      <c r="F9" s="582"/>
    </row>
    <row r="10" spans="1:7" ht="18" x14ac:dyDescent="0.25">
      <c r="A10" s="581"/>
      <c r="B10" s="487"/>
      <c r="C10" s="486"/>
      <c r="D10" s="485"/>
      <c r="E10" s="485"/>
      <c r="F10" s="487"/>
    </row>
    <row r="11" spans="1:7" ht="17.45" customHeight="1" x14ac:dyDescent="0.25">
      <c r="A11" s="581"/>
      <c r="B11" s="487" t="s">
        <v>424</v>
      </c>
      <c r="C11" s="963" t="s">
        <v>507</v>
      </c>
      <c r="D11" s="964"/>
      <c r="E11" s="625" t="s">
        <v>508</v>
      </c>
      <c r="F11" s="488"/>
    </row>
    <row r="12" spans="1:7" ht="18" x14ac:dyDescent="0.25">
      <c r="A12" s="581"/>
      <c r="B12" s="487"/>
      <c r="C12" s="486"/>
      <c r="D12" s="485"/>
      <c r="E12" s="485"/>
      <c r="F12" s="487"/>
    </row>
    <row r="13" spans="1:7" ht="18" x14ac:dyDescent="0.25">
      <c r="A13" s="581"/>
      <c r="B13" s="487" t="s">
        <v>426</v>
      </c>
      <c r="C13" s="486" t="s">
        <v>509</v>
      </c>
      <c r="D13" s="485"/>
      <c r="E13" s="625" t="s">
        <v>510</v>
      </c>
      <c r="F13" s="488"/>
    </row>
    <row r="14" spans="1:7" ht="18" x14ac:dyDescent="0.25">
      <c r="A14" s="581"/>
      <c r="B14" s="499"/>
      <c r="C14" s="481"/>
      <c r="D14" s="491"/>
      <c r="E14" s="491"/>
      <c r="F14" s="487"/>
    </row>
  </sheetData>
  <mergeCells count="5">
    <mergeCell ref="C11:D11"/>
    <mergeCell ref="B1:F1"/>
    <mergeCell ref="B2:F2"/>
    <mergeCell ref="C4:D4"/>
    <mergeCell ref="E5:F5"/>
  </mergeCells>
  <pageMargins left="0.25" right="0.25" top="0.75" bottom="0.75" header="0.3" footer="0.3"/>
  <pageSetup paperSize="9" scale="58" fitToHeight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49"/>
  <sheetViews>
    <sheetView workbookViewId="0">
      <selection activeCell="G48" sqref="C2:G48"/>
    </sheetView>
  </sheetViews>
  <sheetFormatPr defaultRowHeight="15" x14ac:dyDescent="0.25"/>
  <cols>
    <col min="5" max="5" width="73.42578125" customWidth="1"/>
    <col min="6" max="6" width="33" hidden="1" customWidth="1"/>
    <col min="7" max="7" width="51.28515625" customWidth="1"/>
  </cols>
  <sheetData>
    <row r="2" spans="2:7" ht="18" x14ac:dyDescent="0.25">
      <c r="C2" s="965" t="s">
        <v>428</v>
      </c>
      <c r="D2" s="965"/>
      <c r="E2" s="965"/>
      <c r="F2" s="965"/>
      <c r="G2" s="965"/>
    </row>
    <row r="3" spans="2:7" ht="18" x14ac:dyDescent="0.25">
      <c r="C3" s="965" t="s">
        <v>418</v>
      </c>
      <c r="D3" s="965"/>
      <c r="E3" s="965"/>
      <c r="F3" s="965"/>
      <c r="G3" s="965"/>
    </row>
    <row r="4" spans="2:7" ht="18" x14ac:dyDescent="0.25">
      <c r="C4" s="481"/>
      <c r="D4" s="481"/>
      <c r="E4" s="481"/>
      <c r="F4" s="481"/>
      <c r="G4" s="481"/>
    </row>
    <row r="5" spans="2:7" ht="18" x14ac:dyDescent="0.25">
      <c r="C5" s="484" t="s">
        <v>419</v>
      </c>
      <c r="D5" s="966" t="s">
        <v>420</v>
      </c>
      <c r="E5" s="967"/>
      <c r="F5" s="966" t="s">
        <v>429</v>
      </c>
      <c r="G5" s="967"/>
    </row>
    <row r="6" spans="2:7" ht="55.5" customHeight="1" x14ac:dyDescent="0.25">
      <c r="C6" s="494"/>
      <c r="D6" s="483"/>
      <c r="E6" s="482"/>
      <c r="F6" s="484" t="s">
        <v>222</v>
      </c>
      <c r="G6" s="832" t="s">
        <v>430</v>
      </c>
    </row>
    <row r="7" spans="2:7" ht="18" x14ac:dyDescent="0.25">
      <c r="C7" s="839"/>
      <c r="D7" s="486"/>
      <c r="E7" s="485"/>
      <c r="F7" s="487"/>
      <c r="G7" s="485"/>
    </row>
    <row r="8" spans="2:7" ht="18" x14ac:dyDescent="0.25">
      <c r="C8" s="487" t="s">
        <v>422</v>
      </c>
      <c r="D8" s="963" t="s">
        <v>627</v>
      </c>
      <c r="E8" s="964"/>
      <c r="F8" s="488">
        <v>5.3</v>
      </c>
      <c r="G8" s="629" t="s">
        <v>623</v>
      </c>
    </row>
    <row r="9" spans="2:7" ht="18" x14ac:dyDescent="0.25">
      <c r="C9" s="487"/>
      <c r="D9" s="970"/>
      <c r="E9" s="971"/>
      <c r="F9" s="487"/>
      <c r="G9" s="630"/>
    </row>
    <row r="10" spans="2:7" ht="18" x14ac:dyDescent="0.25">
      <c r="C10" s="487" t="s">
        <v>423</v>
      </c>
      <c r="D10" s="968" t="s">
        <v>431</v>
      </c>
      <c r="E10" s="969"/>
      <c r="F10" s="489">
        <v>2.6</v>
      </c>
      <c r="G10" s="629" t="s">
        <v>533</v>
      </c>
    </row>
    <row r="11" spans="2:7" ht="18" x14ac:dyDescent="0.25">
      <c r="C11" s="487"/>
      <c r="D11" s="486"/>
      <c r="E11" s="485"/>
      <c r="F11" s="485"/>
      <c r="G11" s="631"/>
    </row>
    <row r="12" spans="2:7" ht="18" x14ac:dyDescent="0.25">
      <c r="C12" s="487" t="s">
        <v>424</v>
      </c>
      <c r="D12" s="963" t="s">
        <v>432</v>
      </c>
      <c r="E12" s="964"/>
      <c r="F12" s="489" t="s">
        <v>425</v>
      </c>
      <c r="G12" s="632" t="s">
        <v>533</v>
      </c>
    </row>
    <row r="13" spans="2:7" ht="18" x14ac:dyDescent="0.25">
      <c r="C13" s="487"/>
      <c r="D13" s="486"/>
      <c r="E13" s="485"/>
      <c r="F13" s="485"/>
      <c r="G13" s="631"/>
    </row>
    <row r="14" spans="2:7" ht="18" x14ac:dyDescent="0.25">
      <c r="C14" s="487" t="s">
        <v>426</v>
      </c>
      <c r="D14" s="486" t="s">
        <v>433</v>
      </c>
      <c r="E14" s="485"/>
      <c r="F14" s="489">
        <v>33</v>
      </c>
      <c r="G14" s="632" t="s">
        <v>534</v>
      </c>
    </row>
    <row r="15" spans="2:7" ht="18" x14ac:dyDescent="0.25">
      <c r="C15" s="487"/>
      <c r="D15" s="490"/>
      <c r="E15" s="485"/>
      <c r="F15" s="485"/>
      <c r="G15" s="631"/>
    </row>
    <row r="16" spans="2:7" ht="18" x14ac:dyDescent="0.25">
      <c r="B16" s="452"/>
      <c r="C16" s="487" t="s">
        <v>427</v>
      </c>
      <c r="D16" s="496" t="s">
        <v>434</v>
      </c>
      <c r="E16" s="485"/>
      <c r="F16" s="497">
        <v>11</v>
      </c>
      <c r="G16" s="629" t="s">
        <v>535</v>
      </c>
    </row>
    <row r="17" spans="2:17" x14ac:dyDescent="0.25">
      <c r="C17" s="498"/>
      <c r="E17" s="495"/>
      <c r="G17" s="633"/>
    </row>
    <row r="18" spans="2:17" ht="18" x14ac:dyDescent="0.25">
      <c r="B18" s="452"/>
      <c r="C18" s="487" t="s">
        <v>435</v>
      </c>
      <c r="D18" s="490" t="s">
        <v>436</v>
      </c>
      <c r="E18" s="495"/>
      <c r="G18" s="629" t="s">
        <v>533</v>
      </c>
    </row>
    <row r="19" spans="2:17" x14ac:dyDescent="0.25">
      <c r="B19" s="452"/>
      <c r="C19" s="498"/>
      <c r="E19" s="495"/>
      <c r="G19" s="633"/>
    </row>
    <row r="20" spans="2:17" ht="18" x14ac:dyDescent="0.25">
      <c r="B20" s="452"/>
      <c r="C20" s="487" t="s">
        <v>437</v>
      </c>
      <c r="D20" s="490" t="s">
        <v>438</v>
      </c>
      <c r="E20" s="485"/>
      <c r="G20" s="629" t="s">
        <v>536</v>
      </c>
    </row>
    <row r="21" spans="2:17" ht="18" x14ac:dyDescent="0.25">
      <c r="B21" s="452"/>
      <c r="C21" s="498"/>
      <c r="E21" s="495"/>
      <c r="G21" s="629" t="s">
        <v>537</v>
      </c>
    </row>
    <row r="22" spans="2:17" ht="18" x14ac:dyDescent="0.25">
      <c r="B22" s="452"/>
      <c r="C22" s="487" t="s">
        <v>439</v>
      </c>
      <c r="D22" s="496" t="s">
        <v>440</v>
      </c>
      <c r="E22" s="485"/>
      <c r="G22" s="634" t="s">
        <v>538</v>
      </c>
    </row>
    <row r="23" spans="2:17" ht="18" x14ac:dyDescent="0.25">
      <c r="B23" s="452"/>
      <c r="C23" s="498"/>
      <c r="D23" s="452"/>
      <c r="E23" s="495"/>
      <c r="G23" s="634" t="s">
        <v>539</v>
      </c>
    </row>
    <row r="24" spans="2:17" ht="18" x14ac:dyDescent="0.25">
      <c r="B24" s="452"/>
      <c r="C24" s="487" t="s">
        <v>441</v>
      </c>
      <c r="D24" s="496" t="s">
        <v>442</v>
      </c>
      <c r="E24" s="485"/>
      <c r="G24" s="629">
        <v>11</v>
      </c>
    </row>
    <row r="25" spans="2:17" ht="18" x14ac:dyDescent="0.25">
      <c r="B25" s="452"/>
      <c r="C25" s="487"/>
      <c r="D25" s="452"/>
      <c r="E25" s="495"/>
      <c r="G25" s="629"/>
    </row>
    <row r="26" spans="2:17" ht="18" x14ac:dyDescent="0.25">
      <c r="B26" s="452"/>
      <c r="C26" s="487" t="s">
        <v>443</v>
      </c>
      <c r="D26" s="496" t="s">
        <v>444</v>
      </c>
      <c r="E26" s="495"/>
      <c r="G26" s="629">
        <v>20</v>
      </c>
    </row>
    <row r="27" spans="2:17" ht="18" x14ac:dyDescent="0.25">
      <c r="B27" s="452"/>
      <c r="C27" s="487"/>
      <c r="D27" s="452"/>
      <c r="E27" s="495"/>
      <c r="G27" s="633"/>
    </row>
    <row r="28" spans="2:17" ht="18" x14ac:dyDescent="0.25">
      <c r="B28" s="452"/>
      <c r="C28" s="487" t="s">
        <v>445</v>
      </c>
      <c r="D28" s="496" t="s">
        <v>446</v>
      </c>
      <c r="E28" s="485"/>
      <c r="G28" s="629">
        <v>9</v>
      </c>
    </row>
    <row r="29" spans="2:17" ht="18" x14ac:dyDescent="0.25">
      <c r="B29" s="452"/>
      <c r="C29" s="487"/>
      <c r="D29" s="452"/>
      <c r="E29" s="495"/>
      <c r="G29" s="633"/>
    </row>
    <row r="30" spans="2:17" ht="18" x14ac:dyDescent="0.25">
      <c r="B30" s="452"/>
      <c r="C30" s="487" t="s">
        <v>447</v>
      </c>
      <c r="D30" s="496" t="s">
        <v>448</v>
      </c>
      <c r="E30" s="485"/>
      <c r="F30" s="452"/>
      <c r="G30" s="629">
        <v>13</v>
      </c>
    </row>
    <row r="31" spans="2:17" ht="18.75" x14ac:dyDescent="0.3">
      <c r="C31" s="840"/>
      <c r="D31" s="452"/>
      <c r="E31" s="495"/>
      <c r="F31" s="452"/>
      <c r="G31" s="495"/>
    </row>
    <row r="32" spans="2:17" ht="18" x14ac:dyDescent="0.25">
      <c r="C32" s="487"/>
      <c r="D32" s="496" t="s">
        <v>524</v>
      </c>
      <c r="E32" s="485"/>
      <c r="F32" s="496"/>
      <c r="G32" s="485"/>
      <c r="H32" s="496"/>
      <c r="I32" s="496"/>
      <c r="J32" s="496"/>
      <c r="K32" s="496"/>
      <c r="L32" s="496"/>
      <c r="M32" s="496"/>
      <c r="N32" s="496"/>
      <c r="O32" s="496"/>
      <c r="P32" s="496"/>
      <c r="Q32" s="496"/>
    </row>
    <row r="33" spans="3:16" ht="18" x14ac:dyDescent="0.25">
      <c r="C33" s="841"/>
      <c r="D33" s="452"/>
      <c r="E33" s="495"/>
      <c r="F33" s="452"/>
      <c r="G33" s="495"/>
    </row>
    <row r="34" spans="3:16" ht="18" x14ac:dyDescent="0.25">
      <c r="C34" s="841" t="s">
        <v>523</v>
      </c>
      <c r="D34" s="496" t="s">
        <v>525</v>
      </c>
      <c r="E34" s="485"/>
      <c r="F34" s="496"/>
      <c r="G34" s="628">
        <v>98.76</v>
      </c>
      <c r="H34" s="496"/>
      <c r="I34" s="496"/>
      <c r="J34" s="496"/>
      <c r="K34" s="496"/>
      <c r="L34" s="496"/>
      <c r="M34" s="496"/>
      <c r="N34" s="496"/>
      <c r="O34" s="496"/>
      <c r="P34" s="496"/>
    </row>
    <row r="35" spans="3:16" ht="18" x14ac:dyDescent="0.25">
      <c r="C35" s="841"/>
      <c r="D35" s="496"/>
      <c r="E35" s="485"/>
      <c r="F35" s="496"/>
      <c r="G35" s="625"/>
      <c r="H35" s="496"/>
      <c r="I35" s="496"/>
      <c r="J35" s="496"/>
      <c r="K35" s="496"/>
      <c r="L35" s="496"/>
      <c r="M35" s="496"/>
      <c r="N35" s="496"/>
      <c r="O35" s="496"/>
      <c r="P35" s="496"/>
    </row>
    <row r="36" spans="3:16" ht="18" x14ac:dyDescent="0.25">
      <c r="C36" s="841" t="s">
        <v>630</v>
      </c>
      <c r="D36" s="496" t="s">
        <v>526</v>
      </c>
      <c r="E36" s="485"/>
      <c r="F36" s="496"/>
      <c r="G36" s="625">
        <v>240.72</v>
      </c>
      <c r="H36" s="496"/>
      <c r="I36" s="496"/>
      <c r="J36" s="496"/>
      <c r="K36" s="496"/>
      <c r="L36" s="496"/>
      <c r="M36" s="496"/>
      <c r="N36" s="496"/>
      <c r="O36" s="496"/>
      <c r="P36" s="496"/>
    </row>
    <row r="37" spans="3:16" ht="18" x14ac:dyDescent="0.25">
      <c r="C37" s="841"/>
      <c r="D37" s="496"/>
      <c r="E37" s="485"/>
      <c r="F37" s="496"/>
      <c r="G37" s="625"/>
      <c r="H37" s="496"/>
      <c r="I37" s="496"/>
      <c r="J37" s="496"/>
      <c r="K37" s="496"/>
      <c r="L37" s="496"/>
      <c r="M37" s="496"/>
      <c r="N37" s="496"/>
      <c r="O37" s="496"/>
      <c r="P37" s="496"/>
    </row>
    <row r="38" spans="3:16" ht="18" x14ac:dyDescent="0.25">
      <c r="C38" s="841" t="s">
        <v>631</v>
      </c>
      <c r="D38" s="496" t="s">
        <v>527</v>
      </c>
      <c r="E38" s="485"/>
      <c r="F38" s="496"/>
      <c r="G38" s="625">
        <v>223.34</v>
      </c>
      <c r="H38" s="496"/>
      <c r="I38" s="496"/>
      <c r="J38" s="496"/>
      <c r="K38" s="496"/>
      <c r="L38" s="496"/>
      <c r="M38" s="496"/>
      <c r="N38" s="496"/>
      <c r="O38" s="496"/>
      <c r="P38" s="496"/>
    </row>
    <row r="39" spans="3:16" ht="18" x14ac:dyDescent="0.25">
      <c r="C39" s="841"/>
      <c r="D39" s="496"/>
      <c r="E39" s="485"/>
      <c r="F39" s="496"/>
      <c r="G39" s="625"/>
      <c r="H39" s="496"/>
      <c r="I39" s="496"/>
      <c r="J39" s="496"/>
      <c r="K39" s="496"/>
      <c r="L39" s="496"/>
      <c r="M39" s="496"/>
      <c r="N39" s="496"/>
      <c r="O39" s="496"/>
      <c r="P39" s="496"/>
    </row>
    <row r="40" spans="3:16" ht="18" x14ac:dyDescent="0.25">
      <c r="C40" s="841" t="s">
        <v>632</v>
      </c>
      <c r="D40" s="496" t="s">
        <v>528</v>
      </c>
      <c r="E40" s="485"/>
      <c r="F40" s="496"/>
      <c r="G40" s="625">
        <v>122.41</v>
      </c>
      <c r="H40" s="496"/>
      <c r="I40" s="496"/>
      <c r="J40" s="496"/>
      <c r="K40" s="496"/>
      <c r="L40" s="496"/>
      <c r="M40" s="496"/>
      <c r="N40" s="496"/>
      <c r="O40" s="496"/>
      <c r="P40" s="496"/>
    </row>
    <row r="41" spans="3:16" ht="18" x14ac:dyDescent="0.25">
      <c r="C41" s="841"/>
      <c r="D41" s="496"/>
      <c r="E41" s="485"/>
      <c r="F41" s="496"/>
      <c r="G41" s="625"/>
      <c r="H41" s="496"/>
      <c r="I41" s="496"/>
      <c r="J41" s="496"/>
      <c r="K41" s="496"/>
      <c r="L41" s="496"/>
      <c r="M41" s="496"/>
      <c r="N41" s="496"/>
      <c r="O41" s="496"/>
      <c r="P41" s="496"/>
    </row>
    <row r="42" spans="3:16" ht="18" x14ac:dyDescent="0.25">
      <c r="C42" s="841" t="s">
        <v>633</v>
      </c>
      <c r="D42" s="496" t="s">
        <v>529</v>
      </c>
      <c r="E42" s="485"/>
      <c r="F42" s="496"/>
      <c r="G42" s="628">
        <v>164.22</v>
      </c>
      <c r="H42" s="496"/>
      <c r="I42" s="496"/>
      <c r="J42" s="496"/>
      <c r="K42" s="496"/>
      <c r="L42" s="496"/>
      <c r="M42" s="496"/>
      <c r="N42" s="496"/>
      <c r="O42" s="496"/>
      <c r="P42" s="496"/>
    </row>
    <row r="43" spans="3:16" ht="18" x14ac:dyDescent="0.25">
      <c r="C43" s="841"/>
      <c r="D43" s="496"/>
      <c r="E43" s="485"/>
      <c r="F43" s="496"/>
      <c r="G43" s="625"/>
      <c r="H43" s="496"/>
      <c r="I43" s="496"/>
      <c r="J43" s="496"/>
      <c r="K43" s="496"/>
      <c r="L43" s="496"/>
      <c r="M43" s="496"/>
      <c r="N43" s="496"/>
      <c r="O43" s="496"/>
      <c r="P43" s="496"/>
    </row>
    <row r="44" spans="3:16" ht="18" x14ac:dyDescent="0.25">
      <c r="C44" s="841" t="s">
        <v>634</v>
      </c>
      <c r="D44" s="496" t="s">
        <v>530</v>
      </c>
      <c r="E44" s="485"/>
      <c r="F44" s="496"/>
      <c r="G44" s="628">
        <v>137.99</v>
      </c>
      <c r="H44" s="496"/>
      <c r="I44" s="496"/>
      <c r="J44" s="496"/>
      <c r="K44" s="496"/>
      <c r="L44" s="496"/>
      <c r="M44" s="496"/>
      <c r="N44" s="496"/>
      <c r="O44" s="496"/>
      <c r="P44" s="496"/>
    </row>
    <row r="45" spans="3:16" ht="18" x14ac:dyDescent="0.25">
      <c r="C45" s="841"/>
      <c r="D45" s="496"/>
      <c r="E45" s="485"/>
      <c r="F45" s="496"/>
      <c r="G45" s="625"/>
      <c r="H45" s="496"/>
      <c r="I45" s="496"/>
      <c r="J45" s="496"/>
      <c r="K45" s="496"/>
      <c r="L45" s="496"/>
      <c r="M45" s="496"/>
      <c r="N45" s="496"/>
      <c r="O45" s="496"/>
      <c r="P45" s="496"/>
    </row>
    <row r="46" spans="3:16" ht="18" x14ac:dyDescent="0.25">
      <c r="C46" s="841" t="s">
        <v>635</v>
      </c>
      <c r="D46" s="496" t="s">
        <v>531</v>
      </c>
      <c r="E46" s="485"/>
      <c r="F46" s="496"/>
      <c r="G46" s="625">
        <v>306.42</v>
      </c>
      <c r="H46" s="496"/>
      <c r="I46" s="496"/>
      <c r="J46" s="496"/>
      <c r="K46" s="496"/>
      <c r="L46" s="496"/>
      <c r="M46" s="496"/>
      <c r="N46" s="496"/>
      <c r="O46" s="496"/>
      <c r="P46" s="496"/>
    </row>
    <row r="47" spans="3:16" ht="18" x14ac:dyDescent="0.25">
      <c r="C47" s="841"/>
      <c r="D47" s="496"/>
      <c r="E47" s="485"/>
      <c r="F47" s="496"/>
      <c r="G47" s="625"/>
      <c r="H47" s="496"/>
      <c r="I47" s="496"/>
      <c r="J47" s="496"/>
      <c r="K47" s="496"/>
      <c r="L47" s="496"/>
      <c r="M47" s="496"/>
      <c r="N47" s="496"/>
      <c r="O47" s="496"/>
      <c r="P47" s="496"/>
    </row>
    <row r="48" spans="3:16" ht="18" x14ac:dyDescent="0.25">
      <c r="C48" s="842" t="s">
        <v>636</v>
      </c>
      <c r="D48" s="627" t="s">
        <v>532</v>
      </c>
      <c r="E48" s="491"/>
      <c r="F48" s="481"/>
      <c r="G48" s="831">
        <v>152.19999999999999</v>
      </c>
      <c r="H48" s="496"/>
      <c r="I48" s="496"/>
      <c r="J48" s="496"/>
      <c r="K48" s="496"/>
      <c r="L48" s="496"/>
      <c r="M48" s="496"/>
      <c r="N48" s="496"/>
      <c r="O48" s="496"/>
      <c r="P48" s="496"/>
    </row>
    <row r="49" spans="3:7" x14ac:dyDescent="0.25">
      <c r="C49" s="452"/>
      <c r="D49" s="452"/>
      <c r="E49" s="452"/>
      <c r="F49" s="452"/>
      <c r="G49" s="452"/>
    </row>
  </sheetData>
  <mergeCells count="8">
    <mergeCell ref="D10:E10"/>
    <mergeCell ref="D12:E12"/>
    <mergeCell ref="C2:G2"/>
    <mergeCell ref="C3:G3"/>
    <mergeCell ref="D5:E5"/>
    <mergeCell ref="F5:G5"/>
    <mergeCell ref="D8:E8"/>
    <mergeCell ref="D9:E9"/>
  </mergeCells>
  <pageMargins left="0.25" right="0.25" top="0.75" bottom="0.75" header="0.3" footer="0.3"/>
  <pageSetup paperSize="9" scale="61" fitToHeight="0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selection activeCell="B1" sqref="A1:D17"/>
    </sheetView>
  </sheetViews>
  <sheetFormatPr defaultRowHeight="15" x14ac:dyDescent="0.25"/>
  <cols>
    <col min="1" max="1" width="5.5703125" customWidth="1"/>
    <col min="2" max="2" width="49.5703125" customWidth="1"/>
    <col min="3" max="3" width="21.85546875" customWidth="1"/>
    <col min="4" max="4" width="19.140625" customWidth="1"/>
  </cols>
  <sheetData>
    <row r="1" spans="1:11" x14ac:dyDescent="0.25">
      <c r="C1" s="479" t="s">
        <v>629</v>
      </c>
      <c r="D1" s="479"/>
      <c r="E1" s="479"/>
      <c r="F1" s="479"/>
      <c r="G1" s="479"/>
      <c r="H1" s="479"/>
      <c r="I1" s="479"/>
      <c r="J1" s="479"/>
      <c r="K1" s="479"/>
    </row>
    <row r="2" spans="1:11" x14ac:dyDescent="0.25">
      <c r="A2" s="972" t="s">
        <v>581</v>
      </c>
      <c r="B2" s="972"/>
      <c r="C2" s="972"/>
      <c r="D2" s="972"/>
    </row>
    <row r="3" spans="1:11" ht="39.75" customHeight="1" x14ac:dyDescent="0.25">
      <c r="A3" s="833" t="s">
        <v>4</v>
      </c>
      <c r="B3" s="833" t="s">
        <v>453</v>
      </c>
      <c r="C3" s="833" t="s">
        <v>454</v>
      </c>
      <c r="D3" s="833" t="s">
        <v>455</v>
      </c>
    </row>
    <row r="4" spans="1:11" ht="25.5" customHeight="1" x14ac:dyDescent="0.25">
      <c r="A4" s="833">
        <v>1</v>
      </c>
      <c r="B4" s="833">
        <v>2</v>
      </c>
      <c r="C4" s="833">
        <v>3</v>
      </c>
      <c r="D4" s="833">
        <v>4</v>
      </c>
    </row>
    <row r="5" spans="1:11" ht="30" customHeight="1" x14ac:dyDescent="0.25">
      <c r="A5" s="834" t="s">
        <v>628</v>
      </c>
      <c r="B5" s="834" t="s">
        <v>624</v>
      </c>
      <c r="C5" s="830">
        <v>8</v>
      </c>
      <c r="D5" s="830">
        <v>4</v>
      </c>
    </row>
    <row r="6" spans="1:11" ht="41.25" customHeight="1" x14ac:dyDescent="0.25">
      <c r="A6" s="829" t="s">
        <v>423</v>
      </c>
      <c r="B6" s="834" t="s">
        <v>625</v>
      </c>
      <c r="C6" s="830">
        <v>6</v>
      </c>
      <c r="D6" s="830">
        <v>3</v>
      </c>
    </row>
    <row r="7" spans="1:11" ht="18.75" x14ac:dyDescent="0.25">
      <c r="A7" s="835" t="s">
        <v>626</v>
      </c>
      <c r="B7" s="834" t="s">
        <v>540</v>
      </c>
      <c r="C7" s="830">
        <v>8</v>
      </c>
      <c r="D7" s="830">
        <v>4</v>
      </c>
    </row>
    <row r="8" spans="1:11" ht="23.25" customHeight="1" x14ac:dyDescent="0.25">
      <c r="A8" s="829" t="s">
        <v>426</v>
      </c>
      <c r="B8" s="834" t="s">
        <v>456</v>
      </c>
      <c r="C8" s="830">
        <v>6</v>
      </c>
      <c r="D8" s="830">
        <v>3</v>
      </c>
    </row>
    <row r="9" spans="1:11" ht="60.75" customHeight="1" x14ac:dyDescent="0.25">
      <c r="A9" s="829" t="s">
        <v>427</v>
      </c>
      <c r="B9" s="834" t="s">
        <v>541</v>
      </c>
      <c r="C9" s="829" t="s">
        <v>457</v>
      </c>
      <c r="D9" s="829" t="s">
        <v>582</v>
      </c>
    </row>
    <row r="10" spans="1:11" ht="24.75" customHeight="1" x14ac:dyDescent="0.25">
      <c r="A10" s="829" t="s">
        <v>435</v>
      </c>
      <c r="B10" s="834" t="s">
        <v>542</v>
      </c>
      <c r="C10" s="830">
        <v>10</v>
      </c>
      <c r="D10" s="829"/>
    </row>
    <row r="11" spans="1:11" ht="24.75" customHeight="1" x14ac:dyDescent="0.25">
      <c r="A11" s="829" t="s">
        <v>437</v>
      </c>
      <c r="B11" s="834" t="s">
        <v>458</v>
      </c>
      <c r="C11" s="830">
        <v>5</v>
      </c>
      <c r="D11" s="829" t="s">
        <v>457</v>
      </c>
    </row>
    <row r="12" spans="1:11" ht="18.75" x14ac:dyDescent="0.25">
      <c r="A12" s="829" t="s">
        <v>439</v>
      </c>
      <c r="B12" s="834" t="s">
        <v>459</v>
      </c>
      <c r="C12" s="830">
        <v>5</v>
      </c>
      <c r="D12" s="829" t="s">
        <v>457</v>
      </c>
    </row>
    <row r="13" spans="1:11" ht="37.5" x14ac:dyDescent="0.25">
      <c r="A13" s="829" t="s">
        <v>441</v>
      </c>
      <c r="B13" s="834" t="s">
        <v>543</v>
      </c>
      <c r="C13" s="830">
        <v>5</v>
      </c>
      <c r="D13" s="830">
        <v>2</v>
      </c>
    </row>
    <row r="14" spans="1:11" ht="37.5" x14ac:dyDescent="0.25">
      <c r="A14" s="829" t="s">
        <v>443</v>
      </c>
      <c r="B14" s="834" t="s">
        <v>544</v>
      </c>
      <c r="C14" s="829" t="s">
        <v>457</v>
      </c>
      <c r="D14" s="830">
        <v>10</v>
      </c>
    </row>
    <row r="15" spans="1:11" ht="37.5" x14ac:dyDescent="0.25">
      <c r="A15" s="829" t="s">
        <v>445</v>
      </c>
      <c r="B15" s="834" t="s">
        <v>545</v>
      </c>
      <c r="C15" s="830">
        <v>8</v>
      </c>
      <c r="D15" s="830" t="s">
        <v>457</v>
      </c>
    </row>
    <row r="16" spans="1:11" ht="18.75" x14ac:dyDescent="0.25">
      <c r="A16" s="829" t="s">
        <v>447</v>
      </c>
      <c r="B16" s="834" t="s">
        <v>460</v>
      </c>
      <c r="C16" s="830">
        <v>6</v>
      </c>
      <c r="D16" s="830">
        <v>3</v>
      </c>
    </row>
    <row r="17" spans="1:4" ht="18.75" x14ac:dyDescent="0.25">
      <c r="A17" s="829" t="s">
        <v>523</v>
      </c>
      <c r="B17" s="836" t="s">
        <v>511</v>
      </c>
      <c r="C17" s="830">
        <v>5</v>
      </c>
      <c r="D17" s="830">
        <v>2</v>
      </c>
    </row>
  </sheetData>
  <mergeCells count="1">
    <mergeCell ref="A2:D2"/>
  </mergeCells>
  <pageMargins left="0.25" right="0.25" top="0.75" bottom="0.75" header="0.3" footer="0.3"/>
  <pageSetup paperSize="9" fitToHeight="0" orientation="portrait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workbookViewId="0">
      <selection sqref="A1:C9"/>
    </sheetView>
  </sheetViews>
  <sheetFormatPr defaultRowHeight="15" x14ac:dyDescent="0.25"/>
  <cols>
    <col min="1" max="1" width="8.42578125" customWidth="1"/>
    <col min="2" max="2" width="37.42578125" customWidth="1"/>
    <col min="3" max="3" width="15.85546875" customWidth="1"/>
    <col min="4" max="12" width="9.140625" customWidth="1"/>
  </cols>
  <sheetData>
    <row r="1" spans="1:3" ht="15.75" x14ac:dyDescent="0.25">
      <c r="A1" s="973" t="s">
        <v>580</v>
      </c>
      <c r="B1" s="973"/>
      <c r="C1" s="973"/>
    </row>
    <row r="2" spans="1:3" ht="18.75" x14ac:dyDescent="0.25">
      <c r="A2" s="833" t="s">
        <v>4</v>
      </c>
      <c r="B2" s="833" t="s">
        <v>453</v>
      </c>
      <c r="C2" s="833" t="s">
        <v>461</v>
      </c>
    </row>
    <row r="3" spans="1:3" ht="18.75" x14ac:dyDescent="0.25">
      <c r="A3" s="833">
        <v>1</v>
      </c>
      <c r="B3" s="833">
        <v>2</v>
      </c>
      <c r="C3" s="833">
        <v>3</v>
      </c>
    </row>
    <row r="4" spans="1:3" ht="27" customHeight="1" x14ac:dyDescent="0.25">
      <c r="A4" s="833" t="s">
        <v>422</v>
      </c>
      <c r="B4" s="837" t="s">
        <v>464</v>
      </c>
      <c r="C4" s="838">
        <v>5.6</v>
      </c>
    </row>
    <row r="5" spans="1:3" ht="39.75" customHeight="1" x14ac:dyDescent="0.25">
      <c r="A5" s="833" t="s">
        <v>423</v>
      </c>
      <c r="B5" s="837" t="s">
        <v>587</v>
      </c>
      <c r="C5" s="838"/>
    </row>
    <row r="6" spans="1:3" ht="39.75" customHeight="1" x14ac:dyDescent="0.25">
      <c r="A6" s="833"/>
      <c r="B6" s="837" t="s">
        <v>586</v>
      </c>
      <c r="C6" s="838">
        <v>2.7</v>
      </c>
    </row>
    <row r="7" spans="1:3" ht="39.75" customHeight="1" x14ac:dyDescent="0.25">
      <c r="A7" s="833"/>
      <c r="B7" s="837" t="s">
        <v>588</v>
      </c>
      <c r="C7" s="838">
        <v>9.9</v>
      </c>
    </row>
    <row r="8" spans="1:3" ht="47.25" customHeight="1" x14ac:dyDescent="0.25">
      <c r="A8" s="833" t="s">
        <v>498</v>
      </c>
      <c r="B8" s="837" t="s">
        <v>462</v>
      </c>
      <c r="C8" s="838">
        <v>10</v>
      </c>
    </row>
    <row r="9" spans="1:3" ht="37.5" x14ac:dyDescent="0.25">
      <c r="A9" s="833" t="s">
        <v>426</v>
      </c>
      <c r="B9" s="837" t="s">
        <v>463</v>
      </c>
      <c r="C9" s="838" t="s">
        <v>546</v>
      </c>
    </row>
  </sheetData>
  <mergeCells count="1">
    <mergeCell ref="A1:C1"/>
  </mergeCells>
  <pageMargins left="0.25" right="0.25" top="0.75" bottom="0.75" header="0.3" footer="0.3"/>
  <pageSetup paperSize="9" fitToHeight="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медицинские</vt:lpstr>
      <vt:lpstr>косметические услуги</vt:lpstr>
      <vt:lpstr>Лист3</vt:lpstr>
      <vt:lpstr>Лист4</vt:lpstr>
      <vt:lpstr>косметические </vt:lpstr>
      <vt:lpstr>стоматологические услуги</vt:lpstr>
      <vt:lpstr>услуги косметиков</vt:lpstr>
      <vt:lpstr>услуги проката</vt:lpstr>
      <vt:lpstr>прочие платные услуги</vt:lpstr>
      <vt:lpstr>услуги бани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2025-03-12T08:50:23Z</cp:lastPrinted>
  <dcterms:created xsi:type="dcterms:W3CDTF">2021-09-27T06:58:13Z</dcterms:created>
  <dcterms:modified xsi:type="dcterms:W3CDTF">2025-03-12T09:01:38Z</dcterms:modified>
</cp:coreProperties>
</file>